
<file path=[Content_Types].xml><?xml version="1.0" encoding="utf-8"?>
<Types xmlns="http://schemas.openxmlformats.org/package/2006/content-types">
  <Override PartName="/xl/worksheets/sheet1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108" windowWidth="22116" windowHeight="9288" tabRatio="904" firstSheet="1" activeTab="2"/>
  </bookViews>
  <sheets>
    <sheet name="TABLA_MOT-cambiar nombres aqui" sheetId="9" state="hidden" r:id="rId1"/>
    <sheet name="Tabla Resultados MOT" sheetId="5" r:id="rId2"/>
    <sheet name="Panel Control MOT" sheetId="7" r:id="rId3"/>
    <sheet name="MOT 1.1" sheetId="10" r:id="rId4"/>
    <sheet name="MOT 1.2 " sheetId="11" r:id="rId5"/>
    <sheet name="MOT 1.3" sheetId="13" r:id="rId6"/>
    <sheet name="MOT 1.4" sheetId="12" r:id="rId7"/>
    <sheet name="MOT 1.5" sheetId="14" r:id="rId8"/>
    <sheet name="MOT 1.6" sheetId="15" r:id="rId9"/>
    <sheet name="MOT 2.1" sheetId="16" r:id="rId10"/>
    <sheet name="MOT 2.2" sheetId="17" r:id="rId11"/>
    <sheet name="MOT 3.1" sheetId="18" r:id="rId12"/>
    <sheet name="MOT 3.2" sheetId="19" r:id="rId13"/>
    <sheet name="MOT 4.1" sheetId="20" r:id="rId14"/>
    <sheet name="MOT 4.2" sheetId="21" r:id="rId15"/>
  </sheets>
  <calcPr calcId="124519"/>
</workbook>
</file>

<file path=xl/calcChain.xml><?xml version="1.0" encoding="utf-8"?>
<calcChain xmlns="http://schemas.openxmlformats.org/spreadsheetml/2006/main">
  <c r="D7" i="5"/>
  <c r="G6" l="1"/>
  <c r="C2" i="12" s="1"/>
  <c r="D14" i="5" l="1"/>
  <c r="G3" l="1"/>
  <c r="G4"/>
  <c r="G5"/>
  <c r="B44" i="7"/>
  <c r="G7" i="5"/>
  <c r="G8"/>
  <c r="G9"/>
  <c r="G10"/>
  <c r="G11"/>
  <c r="G12"/>
  <c r="G13"/>
  <c r="G14"/>
  <c r="D13"/>
  <c r="D12"/>
  <c r="D11"/>
  <c r="D10"/>
  <c r="D5"/>
  <c r="D3"/>
  <c r="E9"/>
  <c r="D9"/>
  <c r="F4"/>
  <c r="F5"/>
  <c r="F6"/>
  <c r="F7"/>
  <c r="F8"/>
  <c r="F9"/>
  <c r="F10"/>
  <c r="F11"/>
  <c r="F12"/>
  <c r="F13"/>
  <c r="F14"/>
  <c r="F3"/>
  <c r="B2" i="7" l="1"/>
  <c r="C2" i="10"/>
  <c r="A44" i="7"/>
  <c r="B2" i="12"/>
  <c r="B16" i="7"/>
  <c r="C2" i="11"/>
  <c r="B94" i="7"/>
  <c r="C2" i="17"/>
  <c r="A131" i="7"/>
  <c r="B2" i="20"/>
  <c r="A58" i="7"/>
  <c r="B2" i="14"/>
  <c r="B102" i="7"/>
  <c r="C2" i="18"/>
  <c r="A143" i="7"/>
  <c r="B2" i="21"/>
  <c r="A70" i="7"/>
  <c r="B2" i="15"/>
  <c r="B119" i="7"/>
  <c r="C2" i="19"/>
  <c r="B32" i="7"/>
  <c r="C2" i="13"/>
  <c r="A82" i="7"/>
  <c r="B2" i="16"/>
  <c r="A94" i="7"/>
  <c r="B2" i="17"/>
  <c r="A2" i="7"/>
  <c r="B2" i="10"/>
  <c r="A102" i="7"/>
  <c r="B2" i="18"/>
  <c r="A16" i="7"/>
  <c r="B2" i="11"/>
  <c r="B131" i="7"/>
  <c r="C2" i="20"/>
  <c r="B58" i="7"/>
  <c r="C2" i="14"/>
  <c r="A119" i="7"/>
  <c r="B2" i="19"/>
  <c r="A32" i="7"/>
  <c r="B2" i="13"/>
  <c r="B143" i="7"/>
  <c r="C2" i="21"/>
  <c r="B70" i="7"/>
  <c r="C2" i="15"/>
  <c r="B82" i="7"/>
  <c r="C2" i="16"/>
  <c r="H155" i="7" l="1"/>
  <c r="H153"/>
  <c r="H151"/>
  <c r="H149"/>
  <c r="H147"/>
  <c r="H139"/>
  <c r="H137"/>
  <c r="H135"/>
  <c r="H127"/>
  <c r="H125"/>
  <c r="H123"/>
  <c r="H114"/>
  <c r="H112"/>
  <c r="H110"/>
  <c r="H108"/>
  <c r="H106"/>
  <c r="H98"/>
  <c r="H90"/>
  <c r="H88"/>
  <c r="H86"/>
  <c r="H78"/>
  <c r="H76"/>
  <c r="H74"/>
  <c r="H66"/>
  <c r="H64"/>
  <c r="H62"/>
  <c r="H54"/>
  <c r="H52"/>
  <c r="H50"/>
  <c r="H48"/>
  <c r="H40"/>
  <c r="H38"/>
  <c r="H36"/>
  <c r="H154"/>
  <c r="H152"/>
  <c r="H150"/>
  <c r="H148"/>
  <c r="H146"/>
  <c r="H138"/>
  <c r="H136"/>
  <c r="H134"/>
  <c r="H126"/>
  <c r="H124"/>
  <c r="H122"/>
  <c r="H115"/>
  <c r="H113"/>
  <c r="H111"/>
  <c r="H109"/>
  <c r="H107"/>
  <c r="H105"/>
  <c r="H97"/>
  <c r="H89"/>
  <c r="H87"/>
  <c r="H85"/>
  <c r="H77"/>
  <c r="H75"/>
  <c r="H73"/>
  <c r="H65"/>
  <c r="H63"/>
  <c r="H61"/>
  <c r="H53"/>
  <c r="H51"/>
  <c r="H49"/>
  <c r="H47"/>
  <c r="H39"/>
  <c r="H37"/>
  <c r="H35"/>
  <c r="H27"/>
  <c r="H25"/>
  <c r="H23"/>
  <c r="H21"/>
  <c r="H19"/>
  <c r="H7"/>
  <c r="H9"/>
  <c r="H11"/>
  <c r="H5"/>
  <c r="H3" i="5" l="1"/>
  <c r="I3" l="1"/>
  <c r="I9"/>
  <c r="I11"/>
  <c r="I13"/>
  <c r="J13" l="1"/>
  <c r="F131" i="7" s="1"/>
  <c r="F138" s="1"/>
  <c r="J14" i="5"/>
  <c r="F143" i="7" s="1"/>
  <c r="F148" s="1"/>
  <c r="J8" i="5"/>
  <c r="F70" i="7" s="1"/>
  <c r="F75" s="1"/>
  <c r="J7" i="5"/>
  <c r="F58" i="7" s="1"/>
  <c r="F63" s="1"/>
  <c r="J5" i="5"/>
  <c r="F32" i="7" s="1"/>
  <c r="F37" s="1"/>
  <c r="J4" i="5"/>
  <c r="F16" i="7" s="1"/>
  <c r="F23" s="1"/>
  <c r="J3" i="5"/>
  <c r="F2" i="7" s="1"/>
  <c r="F5" s="1"/>
  <c r="J6" i="5"/>
  <c r="F44" i="7" s="1"/>
  <c r="J9" i="5"/>
  <c r="F82" i="7" s="1"/>
  <c r="F87" s="1"/>
  <c r="J10" i="5"/>
  <c r="F94" i="7" s="1"/>
  <c r="F97" s="1"/>
  <c r="J12" i="5"/>
  <c r="F119" i="7" s="1"/>
  <c r="F126" s="1"/>
  <c r="J11" i="5"/>
  <c r="F102" i="7" s="1"/>
  <c r="F111" s="1"/>
  <c r="F9" l="1"/>
  <c r="J8" s="1"/>
  <c r="F19"/>
  <c r="K18" s="1"/>
  <c r="F7"/>
  <c r="L6" s="1"/>
  <c r="F25"/>
  <c r="L24" s="1"/>
  <c r="F27"/>
  <c r="L26" s="1"/>
  <c r="F11"/>
  <c r="J10" s="1"/>
  <c r="F21"/>
  <c r="K20" s="1"/>
  <c r="F122"/>
  <c r="L121" s="1"/>
  <c r="N122" s="1"/>
  <c r="O122" s="1"/>
  <c r="F124"/>
  <c r="J123" s="1"/>
  <c r="F85"/>
  <c r="J84" s="1"/>
  <c r="F146"/>
  <c r="J145" s="1"/>
  <c r="F77"/>
  <c r="K76" s="1"/>
  <c r="F65"/>
  <c r="J64" s="1"/>
  <c r="F39"/>
  <c r="L38" s="1"/>
  <c r="N39" s="1"/>
  <c r="O39" s="1"/>
  <c r="F113"/>
  <c r="L112" s="1"/>
  <c r="F89"/>
  <c r="L88" s="1"/>
  <c r="F150"/>
  <c r="K149" s="1"/>
  <c r="F35"/>
  <c r="L34" s="1"/>
  <c r="F152"/>
  <c r="L151" s="1"/>
  <c r="F61"/>
  <c r="K60" s="1"/>
  <c r="F154"/>
  <c r="J153" s="1"/>
  <c r="F115"/>
  <c r="J114" s="1"/>
  <c r="F136"/>
  <c r="J135" s="1"/>
  <c r="J15" i="5"/>
  <c r="F105" i="7"/>
  <c r="J104" s="1"/>
  <c r="F134"/>
  <c r="K133" s="1"/>
  <c r="F107"/>
  <c r="K106" s="1"/>
  <c r="F109"/>
  <c r="K108" s="1"/>
  <c r="F73"/>
  <c r="F47"/>
  <c r="L46" s="1"/>
  <c r="F49"/>
  <c r="J48" s="1"/>
  <c r="F51"/>
  <c r="J50" s="1"/>
  <c r="F53"/>
  <c r="K52" s="1"/>
  <c r="L4"/>
  <c r="J4"/>
  <c r="K4"/>
  <c r="J54"/>
  <c r="L54"/>
  <c r="K54"/>
  <c r="J90"/>
  <c r="K90"/>
  <c r="L90"/>
  <c r="L12"/>
  <c r="K12"/>
  <c r="J12"/>
  <c r="J74"/>
  <c r="L74"/>
  <c r="K74"/>
  <c r="K96"/>
  <c r="J96"/>
  <c r="F99"/>
  <c r="L96"/>
  <c r="J86"/>
  <c r="L86"/>
  <c r="K86"/>
  <c r="J66"/>
  <c r="K66"/>
  <c r="L66"/>
  <c r="K125"/>
  <c r="J125"/>
  <c r="L125"/>
  <c r="N126" s="1"/>
  <c r="O126" s="1"/>
  <c r="K110"/>
  <c r="L110"/>
  <c r="J110"/>
  <c r="L137"/>
  <c r="J137"/>
  <c r="K137"/>
  <c r="K155"/>
  <c r="J155"/>
  <c r="L155"/>
  <c r="J147"/>
  <c r="L147"/>
  <c r="K147"/>
  <c r="L139"/>
  <c r="J139"/>
  <c r="K139"/>
  <c r="J78"/>
  <c r="L78"/>
  <c r="K78"/>
  <c r="L28"/>
  <c r="K28"/>
  <c r="J28"/>
  <c r="K62"/>
  <c r="J62"/>
  <c r="L62"/>
  <c r="J22"/>
  <c r="L22"/>
  <c r="K22"/>
  <c r="J40"/>
  <c r="K40"/>
  <c r="L40"/>
  <c r="L98"/>
  <c r="J98"/>
  <c r="K98"/>
  <c r="K127"/>
  <c r="L127"/>
  <c r="J127"/>
  <c r="J36"/>
  <c r="K36"/>
  <c r="L36"/>
  <c r="J112" l="1"/>
  <c r="L135"/>
  <c r="N136" s="1"/>
  <c r="O136" s="1"/>
  <c r="J20"/>
  <c r="L8"/>
  <c r="N9" s="1"/>
  <c r="O9" s="1"/>
  <c r="K8"/>
  <c r="K34"/>
  <c r="J18"/>
  <c r="L18"/>
  <c r="N19" s="1"/>
  <c r="O19" s="1"/>
  <c r="K84"/>
  <c r="K135"/>
  <c r="K112"/>
  <c r="L20"/>
  <c r="N21" s="1"/>
  <c r="O21" s="1"/>
  <c r="L48"/>
  <c r="N49" s="1"/>
  <c r="O49" s="1"/>
  <c r="F29"/>
  <c r="J121"/>
  <c r="J38"/>
  <c r="L149"/>
  <c r="N150" s="1"/>
  <c r="O150" s="1"/>
  <c r="J108"/>
  <c r="J24"/>
  <c r="L84"/>
  <c r="N85" s="1"/>
  <c r="O85" s="1"/>
  <c r="L133"/>
  <c r="N134" s="1"/>
  <c r="O134" s="1"/>
  <c r="J34"/>
  <c r="K24"/>
  <c r="L50"/>
  <c r="N51" s="1"/>
  <c r="O51" s="1"/>
  <c r="L60"/>
  <c r="N61" s="1"/>
  <c r="O61" s="1"/>
  <c r="J60"/>
  <c r="K6"/>
  <c r="K145"/>
  <c r="K26"/>
  <c r="K123"/>
  <c r="J76"/>
  <c r="K88"/>
  <c r="K121"/>
  <c r="L145"/>
  <c r="N146" s="1"/>
  <c r="O146" s="1"/>
  <c r="J6"/>
  <c r="K151"/>
  <c r="L64"/>
  <c r="K10"/>
  <c r="L123"/>
  <c r="N124" s="1"/>
  <c r="O124" s="1"/>
  <c r="P126" s="1"/>
  <c r="J26"/>
  <c r="J52"/>
  <c r="F91"/>
  <c r="F13"/>
  <c r="L52"/>
  <c r="N53" s="1"/>
  <c r="O53" s="1"/>
  <c r="K104"/>
  <c r="F41"/>
  <c r="K46"/>
  <c r="L104"/>
  <c r="N105" s="1"/>
  <c r="O105" s="1"/>
  <c r="L114"/>
  <c r="N115" s="1"/>
  <c r="O115" s="1"/>
  <c r="L153"/>
  <c r="N154" s="1"/>
  <c r="O154" s="1"/>
  <c r="L10"/>
  <c r="N11" s="1"/>
  <c r="O11" s="1"/>
  <c r="K114"/>
  <c r="K48"/>
  <c r="F67"/>
  <c r="K64"/>
  <c r="J149"/>
  <c r="F79"/>
  <c r="L108"/>
  <c r="N109" s="1"/>
  <c r="O109" s="1"/>
  <c r="F128"/>
  <c r="K38"/>
  <c r="L76"/>
  <c r="N77" s="1"/>
  <c r="O77" s="1"/>
  <c r="K153"/>
  <c r="J88"/>
  <c r="L106"/>
  <c r="N107" s="1"/>
  <c r="O107" s="1"/>
  <c r="F156"/>
  <c r="F55"/>
  <c r="J151"/>
  <c r="J106"/>
  <c r="F140"/>
  <c r="J46"/>
  <c r="F116"/>
  <c r="J72"/>
  <c r="K72"/>
  <c r="K50"/>
  <c r="L72"/>
  <c r="N73" s="1"/>
  <c r="O73" s="1"/>
  <c r="J133"/>
  <c r="N87"/>
  <c r="O87" s="1"/>
  <c r="N97"/>
  <c r="O97" s="1"/>
  <c r="P97" s="1"/>
  <c r="N25"/>
  <c r="O25" s="1"/>
  <c r="N27"/>
  <c r="O27" s="1"/>
  <c r="N63"/>
  <c r="O63" s="1"/>
  <c r="N148"/>
  <c r="O148" s="1"/>
  <c r="N138"/>
  <c r="O138" s="1"/>
  <c r="N111"/>
  <c r="O111" s="1"/>
  <c r="N23"/>
  <c r="O23" s="1"/>
  <c r="N113"/>
  <c r="O113" s="1"/>
  <c r="N47"/>
  <c r="O47" s="1"/>
  <c r="N152"/>
  <c r="O152" s="1"/>
  <c r="N7"/>
  <c r="O7" s="1"/>
  <c r="N35"/>
  <c r="O35" s="1"/>
  <c r="N5"/>
  <c r="O5" s="1"/>
  <c r="N89"/>
  <c r="O89" s="1"/>
  <c r="N37"/>
  <c r="O37" s="1"/>
  <c r="N75"/>
  <c r="O75" s="1"/>
  <c r="N65" l="1"/>
  <c r="O65" s="1"/>
  <c r="P115"/>
  <c r="K11" i="5" s="1"/>
  <c r="P89" i="7"/>
  <c r="K9" i="5" s="1"/>
  <c r="P77" i="7"/>
  <c r="K8" i="5" s="1"/>
  <c r="P138" i="7"/>
  <c r="K13" i="5" s="1"/>
  <c r="P154" i="7"/>
  <c r="K14" i="5" s="1"/>
  <c r="P53" i="7"/>
  <c r="K6" i="5" s="1"/>
  <c r="P11" i="7"/>
  <c r="K3" i="5" s="1"/>
  <c r="P27" i="7"/>
  <c r="K4" i="5" s="1"/>
  <c r="P39" i="7"/>
  <c r="K5" i="5" s="1"/>
  <c r="P65" i="7"/>
  <c r="K7" i="5" s="1"/>
  <c r="K10"/>
  <c r="I15"/>
  <c r="K12"/>
  <c r="L3" l="1"/>
</calcChain>
</file>

<file path=xl/sharedStrings.xml><?xml version="1.0" encoding="utf-8"?>
<sst xmlns="http://schemas.openxmlformats.org/spreadsheetml/2006/main" count="1059" uniqueCount="463">
  <si>
    <t>EJES DE INTEGRACIÓN</t>
  </si>
  <si>
    <t>LÍNEAS DE ANÁLISIS</t>
  </si>
  <si>
    <t>CRITERIO</t>
  </si>
  <si>
    <t>Baja</t>
  </si>
  <si>
    <t>Moderada</t>
  </si>
  <si>
    <t>Sustancial</t>
  </si>
  <si>
    <t>Peso del área</t>
  </si>
  <si>
    <t>Puntuación inicial del criterio</t>
  </si>
  <si>
    <t>Porcentaje de cumplimiento</t>
  </si>
  <si>
    <t>Peso del criterio</t>
  </si>
  <si>
    <t>Peso del Criterio</t>
  </si>
  <si>
    <t>Puntuacion inicial del criterio</t>
  </si>
  <si>
    <t>Sí</t>
  </si>
  <si>
    <t>Cumplimiento</t>
  </si>
  <si>
    <t>Contribución del criterio</t>
  </si>
  <si>
    <t>Leyenda Contribución del Criterio</t>
  </si>
  <si>
    <t>Porcentaje Contribución</t>
  </si>
  <si>
    <t>Rango contribucion del criterio</t>
  </si>
  <si>
    <t>CRITERIO (LO QUE TENGO QUE EJECUTAR)</t>
  </si>
  <si>
    <t>MORFOLOGÍA Y MODELO DE OCUPACIÓN DEL TERRITORIO (MOT)</t>
  </si>
  <si>
    <t>MOT.1 EQUILIBRIO TERRITORIAL</t>
  </si>
  <si>
    <t>SISTEMA NATURAL</t>
  </si>
  <si>
    <t xml:space="preserve"> IV-A Elemento estructurante del territorio</t>
  </si>
  <si>
    <t>Servicios ecosistémicos</t>
  </si>
  <si>
    <t>SISTEMA RURAL</t>
  </si>
  <si>
    <t>Potenciación sistemas agrarios</t>
  </si>
  <si>
    <t>SISTEMA URBANO</t>
  </si>
  <si>
    <t>MOT.2 TERRITORIO NEUTRO EN EMISIONES</t>
  </si>
  <si>
    <t>SUMIDEROS</t>
  </si>
  <si>
    <t>Modelo de ordenación orientado a la neutralidad climática</t>
  </si>
  <si>
    <t>EMISIONES</t>
  </si>
  <si>
    <t>TRANSICIÓN ECOLÓGICA</t>
  </si>
  <si>
    <t>Transición ecológica justa</t>
  </si>
  <si>
    <t>MOT.3 OCUPACIÓN RACIONAL Y EFICIENTE DEL SUELO</t>
  </si>
  <si>
    <t>OCUPACIÓN RACIONAL DEL SUELO</t>
  </si>
  <si>
    <t>Ocupación del suelo racional y equilibrada. Regeneración frente a expansión</t>
  </si>
  <si>
    <t>EFICIENCIA DEL METABOLISMO TERRITORIAL</t>
  </si>
  <si>
    <t>MOT.4 TERRITORIO ADAPTADO Y RESILIENTE</t>
  </si>
  <si>
    <t>TERRITORIO Y SOCIEDAD VULNERABLES Y RIESGOS CLIMÁTICOS</t>
  </si>
  <si>
    <t>OCUPACIÓN DEL TERRITORIO RESILIENTE:ADAPTACIÓN E INTEGRACIÓN</t>
  </si>
  <si>
    <t>Ocupación del territorio resiliente: adaptada e integrada</t>
  </si>
  <si>
    <t>Ocupación del suelo y distribución de usos eficiente</t>
  </si>
  <si>
    <t>Sistema urbano con estructura policéntrica, compacto, complejo y eficiente</t>
  </si>
  <si>
    <t>Ocupación y ordenación de los suelos hacia la eficiencia del metabolismo territorial y la movilidad sostenible</t>
  </si>
  <si>
    <t>Identificación  y evaluación de riesgos, vulnerabilidades y capacidad de adaptación</t>
  </si>
  <si>
    <t xml:space="preserve">La ordenación se vertebra mediante  infraestructura verde y azul </t>
  </si>
  <si>
    <t xml:space="preserve">La ordenación planteada  conserva, preserva, recupera y mejora los ecosistemas naturales vulnerables al cambio climático 
</t>
  </si>
  <si>
    <t>Se establecen acciones para la implantación / potenciación de una red de infraestructura verde y azul</t>
  </si>
  <si>
    <t>La I-VA está conformada por corredores naturales o artificiales que conecten el espacio natural, el suelo urbanizado y el suelo agrario.</t>
  </si>
  <si>
    <t xml:space="preserve">La clasificación y categorización de suelos se ha realizado en consideración a los servicios ecosistémicos que prestan </t>
  </si>
  <si>
    <t>En la clasificación, categorización y los usos del suelo se han tenido en cuenta aquellos cuyos servicios ecosistémicos contribuyen a la mitigación del cambio climático</t>
  </si>
  <si>
    <t>En la clasificación, categorización y los usos del suelo se han tenido en cuenta aquellos cuyos servicios ecosistémicos contribuyen a la adaptación al cambio climático</t>
  </si>
  <si>
    <t>La ordenación planteada Integra los suelos con servicios ecosistémicos en la infraestructura verde-azul</t>
  </si>
  <si>
    <t>Los usos del suelo se han establecido en consideración a la potenciación de la infraestructura verde-azul y garantizar los servicios ecosistémicos</t>
  </si>
  <si>
    <t xml:space="preserve">El modelo de ordenación conserva, protege y potencia los sistemas agrarios </t>
  </si>
  <si>
    <t xml:space="preserve">El modelo de ordenación procura la conectividad ecológica del sistema rural con los [eco]sistemas natural y urbano para garantizar los servicios ecosistémicos
</t>
  </si>
  <si>
    <t>La ordenación planteada  potencia los núcleos poblacionales del ámbito rural garantizando la  calidad de vida de la población y su desarrollo en igualdad de oportunidades</t>
  </si>
  <si>
    <t>La ordenación planteada se orienta al reacoplamiento del metabolismo rural al metabolismo territorial y garantizar la demanda de los servicios esenciales (energía, telecomunicaciones, agua, residuos) de los núcleos rurales en igualdad de oportunidades</t>
  </si>
  <si>
    <t>La ordenación vertebra la conectividad entre el sistema rural y el urbano</t>
  </si>
  <si>
    <t>La ordenación favorece la diversificación de las actividades vinculadas al medio rural</t>
  </si>
  <si>
    <t>La ordenación plantea una ocupación eficiente del suelo, reduciendo la superficie de suelo artificial por habitante</t>
  </si>
  <si>
    <t>El modelo de ordenación  del sistema urbano  se orienta por los principios  de la Estrategia canaria de Acción Climática</t>
  </si>
  <si>
    <t>El sistema urbano se conforma como una estructura policéntrica y vertebrada jerárquicamente que garantiza el acceso a los servicios esenciales, reduciendo las necesidades de movilidad</t>
  </si>
  <si>
    <t xml:space="preserve">La ordenación se orienta hacia los núcleos compactos en su morfología y complejos en su organización </t>
  </si>
  <si>
    <t xml:space="preserve">La ordenación se orienta hacia los núcleos metabólicamente eficientes </t>
  </si>
  <si>
    <t xml:space="preserve">El modelo de ordenación contribuye a la mitigación del Cambio Climático </t>
  </si>
  <si>
    <t>Impulsa las acciones territoriales sostenibles que favorezcan los sumideros de carbono</t>
  </si>
  <si>
    <t>El planeamiento urbanístico como vehículo para la descarbonización de los sectores emisores, coadyuvando a la transición ecológica justa</t>
  </si>
  <si>
    <t>El modelo de ordenación  prioriza  la regeneración del espacio ya transformado e infrautilizado, obsoleto o degradado frente a la ocupación de nuevo suelo natural o no transformado</t>
  </si>
  <si>
    <t>Se plantea una ocupación del suelo racional y equilibrada a las necesidades reales de crecimiento de las distintas actividades a implantar</t>
  </si>
  <si>
    <t>La nueva ocupación de suelos para crecimientos urbanos se realiza en base a la mejora de la eficiencia energética, la reducción de demanda hídrica y  la reducción de la movilidad de vehículos privados y el principio de proximidad</t>
  </si>
  <si>
    <t>La ordenación estructural se orienta a la heterogenización del territorio y al establecimiento de una complejidad funcional adecuada</t>
  </si>
  <si>
    <t xml:space="preserve">La ocupación y ordenación de los suelos se orienta hacia la eficiencia del metabolismo territorial </t>
  </si>
  <si>
    <t>La ordenación se conduce hacia el re-acoplamiento del metabolismo urbano al territorio y la autosuficiencia conectada</t>
  </si>
  <si>
    <t>Reconfigura el binomio movilidad - usos del territorio para favorecer la neutralidad climática</t>
  </si>
  <si>
    <t xml:space="preserve">El plan identifica los riesgos y vulnerabilidades del territorio con respecto al cambio climático a través de una visión sistémica </t>
  </si>
  <si>
    <t xml:space="preserve">El plan evalua los riesgos y vulnerabilidades con respecto al cambio climático </t>
  </si>
  <si>
    <t>El plan hace un diagnóstico sistémico de la capacidad de adaptación</t>
  </si>
  <si>
    <t>El modelo de ordenación  aumenta la capacidad de adaptación y reduce la vulnerabilidad al cambio climático teniendo en cuenta los principios  de la Estrategia Canaria de Acción Climática</t>
  </si>
  <si>
    <t xml:space="preserve">El plan establece determinaciones y/o medidas para la reducción de las zonas vulnerables </t>
  </si>
  <si>
    <t>El Plan se orienta hacia un modelo de ordenación  que fortalece la resiliencia, garantiza la calidad de vida en igualdad de oportunidades de sus habitantes y da cabida al desarrollo económico considerando los previsibles efectos del Cambio Climático</t>
  </si>
  <si>
    <t>El modelo de ordenación   fortalece la resiliencia  con la naturaleza como aliada</t>
  </si>
  <si>
    <t xml:space="preserve">El modelo de ordenación optimiza las condiciones del entorno y establece medidas de adaptación </t>
  </si>
  <si>
    <t xml:space="preserve">*Realizar sumatoria de puntos </t>
  </si>
  <si>
    <t>1 pto</t>
  </si>
  <si>
    <t>PUNTUACIÓN:</t>
  </si>
  <si>
    <t>MOT.1.1</t>
  </si>
  <si>
    <t>MOT.1.2</t>
  </si>
  <si>
    <t>MOT.1.3</t>
  </si>
  <si>
    <t>MOT.1.4</t>
  </si>
  <si>
    <t>MOT.1.5</t>
  </si>
  <si>
    <t>MOT.1.6</t>
  </si>
  <si>
    <t>MOT.2.1</t>
  </si>
  <si>
    <t>MOT.2.2</t>
  </si>
  <si>
    <t>MOT.3.1</t>
  </si>
  <si>
    <t>MOT.3.2</t>
  </si>
  <si>
    <t>MOT.4.1</t>
  </si>
  <si>
    <t>MOT.4.2</t>
  </si>
  <si>
    <t>Los procesos ecológicos, especialmente los vinculados a la conectividad ecológicas y los procesos hidrológicos</t>
  </si>
  <si>
    <t>La multifuncionalidad de la infraestructura verde y azul</t>
  </si>
  <si>
    <t>Los beneficios sociales para la comunidad</t>
  </si>
  <si>
    <t>2 pto</t>
  </si>
  <si>
    <t>Los límites municipales con objeto de lograr la conectividad ecológica a nivel supramunicipal.</t>
  </si>
  <si>
    <t>El patrimonio ciultural</t>
  </si>
  <si>
    <t>El valor económico</t>
  </si>
  <si>
    <t>La ordenación planteada  conserva, preserva, recupera y mejora los ecosistemas naturales vulnerables al cambio climático</t>
  </si>
  <si>
    <t>Se ha diseñado la infraestructura verde azul considerando los siguientes elementos de valor ecológico:</t>
  </si>
  <si>
    <t>Los servicios de los ecosistemas y la biodiversidad</t>
  </si>
  <si>
    <t>El paisaje</t>
  </si>
  <si>
    <t>La evaluación ambiental del Plan tiene en cuenta  la identificación de acciones que permitan abordar o alcanzar:</t>
  </si>
  <si>
    <t>La protección, mejora y creación de hábitats ecológicos locales y los procesos para mantenerlos (incluidos el suministro de agua y su calidad; el ciclo de los nutrientes; la protección; las jerarquías de los ecosistemas, etc.),</t>
  </si>
  <si>
    <t>La protección, mejora y creación de vías de democratización de la fauna y flora.</t>
  </si>
  <si>
    <t>Las oportunidades para maximizar la presencia de especies de flora y fauna en el emplazamiento o cerca de él.</t>
  </si>
  <si>
    <t xml:space="preserve">La evaluación ambiental verifica una ganancia neta en biodiversidad
</t>
  </si>
  <si>
    <t>Los posibles daños o perturbaciones derivados del desarrollo urbanístico propuesto e implantación.</t>
  </si>
  <si>
    <t>El equilibrio óptimo entre las ventajas ecológicas, sociales y económicas del desarrollo urbanístico propuesto y los daños o perturbaciones previsibles.</t>
  </si>
  <si>
    <t>La protección y la mejora de los elementos de valor ecológico existentes.</t>
  </si>
  <si>
    <t>Se establecen acciones para la implantación/potenciación de una red de infraestructura verde y azul</t>
  </si>
  <si>
    <t>Se han tenido en cuenta los principios de la estrategia española de infraestructura verde, plan forestal de canarias o similares</t>
  </si>
  <si>
    <t>Se han considerado estrategias  o planes de infraestructura verde-azul insular o supramunicipales o similares</t>
  </si>
  <si>
    <t>El municiio cuenta con estrategia, agenda urbana o similar en el que se planifique y se establezcan acciones para la implantación de la infraestructura verde- azul y se ha coordinado la ordenación con dicho instrumento</t>
  </si>
  <si>
    <t>MOT-IND-2</t>
  </si>
  <si>
    <t>Extensión de ecosistemas antrópicos de valor para la biodiversidad</t>
  </si>
  <si>
    <t xml:space="preserve">La extensión de los sistemas antrópicos de interés sobre la superficie artificial total es menor del 40%  </t>
  </si>
  <si>
    <t>La extensión de los sistemas antrópicos de interés sobre la superficie artificial total está entre el  40% y el 60 %</t>
  </si>
  <si>
    <t xml:space="preserve">La extensión de los sistemas antrópicos de interés sobre la superficie artificial total es superior al  60 % </t>
  </si>
  <si>
    <t>La clasificación y categorización de suelos se ha realizado en consideración a los servicios ecosistémicos que prestan los suelos</t>
  </si>
  <si>
    <t>En la clasificación, categorización y los usos del suelo se han tenido en cuenta aquellos suelos cuyos servicios ecosistémicos contribuyen a la mitigación del cambio climático</t>
  </si>
  <si>
    <t>La clasificación de suelo protege los sumideros de carbono únicamente mediante las diferentes categorías de protección ambiental.</t>
  </si>
  <si>
    <t xml:space="preserve">La clasificación y categorización de suelo y la ordenación de usos  protege y potencia  los sumideros de carbono mediante las diferentes categorías de protección ambiental y económica. </t>
  </si>
  <si>
    <t>La ordenación planteada ha considerado menos del 50 % de los servicios ecosistémicos del territorio.</t>
  </si>
  <si>
    <t>La ordenación planteada ha considerado el 50% al 70 % de los servicios ecosistémicos del territorio.</t>
  </si>
  <si>
    <t>La ordenación planteada ha considerado más del 70%  de los servicios ecosistémicos del territorio.</t>
  </si>
  <si>
    <t xml:space="preserve">La clasificación de suelo y la ordenación de usos  protege y potencia  los sumideros de carbono en todas las clases y categorías de suelo 
</t>
  </si>
  <si>
    <t>En la clasificación, categorización y los usos del suelo se han tenido en cuenta aquellos suelos cuyos servicios ecosistémicos contribuyen a la adaptación al cambio climático</t>
  </si>
  <si>
    <t>La clasificación, categorización, calificación de suelo y la ordenación de usos favorecen la resiliencia  únicamente de los suelos urbanos</t>
  </si>
  <si>
    <t>La clasificación, categorización, calificación de suelo y la ordenación de usos  favorecen la resiliencia de los suelos urbanos y urbanizables</t>
  </si>
  <si>
    <t xml:space="preserve">La clasificación, categorización, calificación de suelo y la ordenación de usos  favorecen la resiliencia de todas las clases y categorias de suelo </t>
  </si>
  <si>
    <t>Integración de los suelos con servicios ecosistémicos en la infraestructura verde-azul</t>
  </si>
  <si>
    <t>Se han integrado en la infraestructura verde-azul  los suelos con servicios ecosistémicos únicamente en el sistema natural</t>
  </si>
  <si>
    <t>Se han integrado en la infraestructura verde-azul  los suelos con servicios ecosistémicos del sistema natural y del sistema rural procurando su conectividad territorial</t>
  </si>
  <si>
    <t>Se han integrado en la infraestructura verde-azul  los suelos con servicios ecosistémicos del sistema natural, el sistema rural y el sistema urbano procurando su conectividad territorial</t>
  </si>
  <si>
    <t>MOT-IND-1</t>
  </si>
  <si>
    <t>Extensión de ecosistemas naturales</t>
  </si>
  <si>
    <t xml:space="preserve">La ordenación planteada prevé la conservación de los ecosistemas naturales del municipio </t>
  </si>
  <si>
    <t>La ordenación planteada prevé el crecimiento  de los ecosistemas naturales del municipio  hasta en un 10% de la superficie municipal</t>
  </si>
  <si>
    <t>La ordenación planteada prevé el crecimiento  de los ecosistemas naturales del municipio en más de un 10% de la superficie municipal</t>
  </si>
  <si>
    <t>La ordenación planteada favorece la conservación de los suelos con valores agrarios y forestales y la potenciación del desarrollo de los mismos</t>
  </si>
  <si>
    <t>La ordenación planteada evita la pérdida de suelo agrario, teniendo en consideración el cambio climático</t>
  </si>
  <si>
    <t>La ordenación planteada considera la no alteración del correcto funcionamiento del metabolismo territorial, considerando la disponibilidad de los recursos naturales, en especial, los hídricos.</t>
  </si>
  <si>
    <t>Las clasificación y categorización de suelo identifica los terrenos con valores agrarios y se establecen determinaciones que favorecen las actividades agropecuarias que en ellos se desarrollan, considerando sus vulnerabilidades frente al cambio climático.</t>
  </si>
  <si>
    <t>El plan delimita y protege las áreas de suelo agrario periurbano, las zonas calificadas como paisajes agrarios y las zonas de huerta y vega situadas en los límites urbanos y establece determinaciones enfocadas a la limitación de su transformación como suelos artificiales</t>
  </si>
  <si>
    <t>Se establecen determinaciones para garantizar los requisitos necesarios para la sostenibilidad de la agricultura, instalaciones agroganaderas, etc.., regulando las infraestructuras e instalaciones necesarias para el correcto desarrollo de las mismas, teniendo en consideración los previsibles efectos del cambio climático</t>
  </si>
  <si>
    <t>1  a 2 ptos = Baja
4 a 6 ptos = Moderada
7 a 8 ptos = Sustancial</t>
  </si>
  <si>
    <t>1  a 2 ptos = Baja
3 a 5 ptos = Moderada
5 a 7 ptos = Sustancial</t>
  </si>
  <si>
    <t>1  a 3 ptos = Baja
4 a 6 ptos = Moderada
7 a 8 ptos = Sustancial</t>
  </si>
  <si>
    <t>El modelo de ordenación procura la conectividad ecológica del sistema rural con los [eco]sistemas natural y urbano para garantizar los servicios ecosistémicos</t>
  </si>
  <si>
    <t>La ordenación planteada aprovecha y potencia los servicios ecosistémicos y los cobeneficios que ofrecen la actividad agraria y forestal.</t>
  </si>
  <si>
    <t>La ordenación planteada favorece la resiliencia de las explotaciones agrarias, forestales y/o las instalaciones asociadas a la acuicultura.</t>
  </si>
  <si>
    <t>La ordenación planteada potencia la renaturalización de las zonas de transición entre ecosistemas y zonas más  antropizadas del sistema rural.</t>
  </si>
  <si>
    <t>La ordenación asegura los servicios ecosistémicos necesarios para dotar a los entornos rurales y agrosistemas de una mayor resiliencia fundamentada en la adaptación por medio de las soluciones basadas en la naturaleza (SbN); y por su potencial como sumidero de carbono.</t>
  </si>
  <si>
    <t>1 pto = Baja
2 a 3 ptos = Moderada
4 ptos = Sustancial</t>
  </si>
  <si>
    <t>Las determinaciones urbanísticas que se le asignen a las distintas categorías de suelo rústico permitirán el correcto desarrollo de la actividad agropecuaria y forestal, favoreciendo el ajuste de las mismas a las políticas sectoriales que impulsen el mantenimiento de la actividad y su desarrollo, teniendo en cuenta las necesidades de adaptación de la misma a los efectos del cambio climático.</t>
  </si>
  <si>
    <t>En el caso de los suelos con valores ambientales, lo anterior se hace de manera compatible con la preservación de esos valores y la integración en el paisaje.</t>
  </si>
  <si>
    <t>La ordenación tiene en cuenta la importancia del paisaje rural y de los servicios ecosistémicos que el desarrollo de la agricultura puede aportar, en aras de evitar el abandono de la  actividad y la pérdida de los suelos.</t>
  </si>
  <si>
    <t>Se establecen determinaciones para la potenciación de la multifuncionalidad del espacio rural y favorecer las sinergias entre las distintas actividades y la economía circular.</t>
  </si>
  <si>
    <t>Se establecen determinaciones para  minimizar la contaminación de los suelos.</t>
  </si>
  <si>
    <t>Se establecen determinaciones para  incrementar la eficiencia energética de las actividades.</t>
  </si>
  <si>
    <t>La ordenación planteada favorece la diversificación y potenciación de las actividades agrarias y otras actividades vinculadas al sector primario de forma sostenible</t>
  </si>
  <si>
    <t>La ordenación planteada favorece la diversificación y potenciación de las actividades agrarias y otras actividades vinculadas al sector primario ¡ de forma sostenible</t>
  </si>
  <si>
    <t>Se establecen determinaciones para la potenciación de la multifuncionalidad, buscando opciones sostenibles para la diversificación de la actividad agraria, de manera que se coadyuve  al mantenimiento y fortalecimiento de las mismas a través de los cobeneficios que puede ofrecer la diversificación de las actividades económicas para robustecer el sistema rural.</t>
  </si>
  <si>
    <t>Desarrollo policéntrico de núcleos rurales</t>
  </si>
  <si>
    <t>La ordenación planteada  potencia los núcleos poblacionales del ámbito rural garantizando la  calidad de vida de la población y su desarrollo en igualdad de oportunidades.</t>
  </si>
  <si>
    <t>La ordenación planteada se orienta al reacoplamiento del metabolismo rural al metabolismo territorial y garantizar la demanda de los servicios esenciales (energía, telecomunicaciones, agua, residuos) de los núcleos rurales en igualdad de oportunidades.</t>
  </si>
  <si>
    <t xml:space="preserve">La ordenación establece nuevas centralidades y procura la configuración de agrupaciones de asentamientos que, bajo criterios de proximidad, puedan compartir servicios y equipamientos de forma que se garanticen la  ccesibilidad de menos del  50% de  población rural al menos a cuatro servicios básicos cotidianos y de proximidad a una distancia inferior de 600 m, y la accesibilidad al menos a cuatro equipamientos/dotaciones básicas en un recorrido que conlleve un tiempo máximo de desplazamiento de 15min en transporte público, además de la conectividad con grandes centros en un tiempo máximo de desplazamiento de 45 min en transporte público </t>
  </si>
  <si>
    <t xml:space="preserve">La ordenación establece nuevas centralidades y procura la configuración de agrupaciones de asentamientos que bajo criterios de proximidad, puedan compartir servicios y equipamientos de forma que se garantizan la accesibilidad  de más del 50 % - 80% de la población rural al menos cuatro servicios básicos cotidianos y de proximidad a una distancia inferior de 600 m y la accesibilidad al menos a cuatro equipamientos/dotaciones básicas en un recorrido que conlleve un tiempo máximo de desplazamiento de 15min en transporte público y conectividad con grandes centros en un tiempo máximo de desplazamiento de 45 min en transporte público </t>
  </si>
  <si>
    <t xml:space="preserve">La ordenación establece nuevas centralidades y procura la configuración de agrupaciones de asentamientos que, bajo criterios de proximidad, puedan compartir servicios y equipamientos de forma que se garanticen la accesibilidad  de más del 50 % - 80% de la población rural al menos cuatro servicios básicos cotidianos y de proximidad a una distancia inferior de 600 m, y la accesibilidad al menos a cuatro equipamientos/dotaciones básicas en un recorrido que conlleve un tiempo máximo de desplazamiento de 15min en transporte público, así como la conectividad con grandes centros en un tiempo máximo de desplazamiento de 45 min en transporte público </t>
  </si>
  <si>
    <t>La ordenación planteada considera las necesidades metabólicas de provisión de energía y se apoya en una estrategia energética  basada en las energías renovables que contempla las necesidades del sistema rural y núcleos rurales</t>
  </si>
  <si>
    <t xml:space="preserve">La ordenación planteada considera las necesidades metabólicas de provisión de agua del sistema rural y los núcleos rurales y se apoya en una estrategia hídrica.   </t>
  </si>
  <si>
    <t xml:space="preserve">La ordenación está orientada a la autosuficiencia conectada energética e hídrica del sistema rural y núcleos rurales </t>
  </si>
  <si>
    <t>La ordenación planteada favorece el acceso de la población rural  a las telecomunicaciones en igualdad de oportunidades</t>
  </si>
  <si>
    <t>En la ordenación planteada se contempla el Principio de proximidad en relación a los servicios esenciales (energía, telecomunicaciones y agua)</t>
  </si>
  <si>
    <t>La ordenación planteada considera las necesidades metabólicas de gestión de los residuos potenciando la economía circular y la jerarquía de residuos</t>
  </si>
  <si>
    <t xml:space="preserve">La ordenación planteada reduce el sellado de los suelos y la pérdida de estos para la actividad agropecuaria o forestal. </t>
  </si>
  <si>
    <t>La ordenación planteada procura la integración en el medio y en el paisaje de las infraestructuras de servicios.</t>
  </si>
  <si>
    <t>Se contemplan las medidas ambientales necesarias para el refuerzo de la funcionalidad de los ecotonos para aquellos suelos que vayan a ser transformados.</t>
  </si>
  <si>
    <t xml:space="preserve">2 pto </t>
  </si>
  <si>
    <t>El plan se apoya en un  Plan de movilidad sostenible que considera las necesidades de los residentes, trabajadores, visitantes y actividades de las zonas rurales.</t>
  </si>
  <si>
    <t>Además el plan se apoya en un Plan de transporte público  que considera las necesidades de los residentes, trabajadores, visitantes  y actividades de las zonas rurales de manera sostenible.</t>
  </si>
  <si>
    <t>Además de lo anterior, la ordenación establecida garantiza la conectividad de las zonas rurales a los servicios y equipamientos de los núcleos urbanos con papel de centralidad, mediante transporte público sostenible  y eficaz en un tiempo máximo de 30 min</t>
  </si>
  <si>
    <t>Las determinaciones de ordenación  y los usos y actividades se han establecido en base a las necesidades  para el correcto desarrollo de la actividad agraria y otras actividades complementarias que se puedan desarrollar en el sistema rural.</t>
  </si>
  <si>
    <t>Las determinaciones de ordenación  y los usos y actividades se han establecido en base a las necesidades  para el correcto desarrollo de la actividad agraria y otras actividades que se desarrollan en el sistema rural y a la diversificación de actividades económicas que contribuyan al progreso de la población rural.</t>
  </si>
  <si>
    <t>Las determinaciones de ordenación  y los usos y actividades se han establecido en base a las necesidades  para el correcto desarrollo de la actividad agraria y otras actividades que se puedan desarrollar en el sistema rural y a la diversificación de actividades económicas que contribuyan al progreso de la población rural, teniendo como objetivo la puesta en producción la totalidad del sistema agrícola de su territorio y el mantenimiento de la calidad de vida y servicios de la población rural de manera sostenible</t>
  </si>
  <si>
    <t xml:space="preserve">MOT-IND-5 </t>
  </si>
  <si>
    <t>Superficie artificial por habitante</t>
  </si>
  <si>
    <t xml:space="preserve">La ordenación prevé una superficie artificial  mayor de 300 m2 por habitante </t>
  </si>
  <si>
    <t xml:space="preserve">La ordenación prevé una superficie artificial  de  300 m2 por habitante  </t>
  </si>
  <si>
    <t xml:space="preserve">La ordenación prevé una superficie artificial  menor de 300 m2 por habitante                                                                                           </t>
  </si>
  <si>
    <t>El modelo de ordenación  del sistema urbano  se orienta por los principios  de la Estrategia canaria de Acción Climática.</t>
  </si>
  <si>
    <t>El modelo de ordenación se apoya en un Plan de movilidad urbana sostenible y en un Plan de transporte público, bajo los criterios de la Estrategia Canaria de Acción Climática</t>
  </si>
  <si>
    <t>La ordenación del Plan se establece bajo los criterios de la Estrategia Canaria de Acción Climáticalos principios de la Estrategia Canaria de Acción Climática en lo relativo a los temas tratados en este punto</t>
  </si>
  <si>
    <t>La distribución  y localización de los usos del sistema urbano  se realiza de manera justa e inclusiva,  procurando la accesibilidad a los servicios y calidad de vida a la población,  sin distinción por razones de origen, género, edad, diversidad funcional u otros aspectos, y teniendo en cuenta la vulnerabilidad social a causa del cambio climático.</t>
  </si>
  <si>
    <t>La ordenación del sistema urbano tiene en cuenta la disponibilidad de recursos naturales, procurando la integración del metabolismo urbano en  los procesos metabólicos territoriales .</t>
  </si>
  <si>
    <t xml:space="preserve">La ordenación del sistema urbano  tiene en cuenta las condiciones y características climáticas y del entorno para la distribución de los usos en el territorio y su implantación,  con  la finalidad de lograr una mayor integración de los mismos  y la minimización del consumo de recursos </t>
  </si>
  <si>
    <t>La ordenación de  sistema urbano se ha realizado en consideración de los  riesgos derivados del cambio climático y las vulnerabilidades del territorio, de la población y de las actividades económicas</t>
  </si>
  <si>
    <t>La ordenación del sistema urbano se orienta a la reducción de la huella de  carbono que, por la menor o mayor eficiencia del metabolismo urbano  o por razones de movilidad, pudiesen generar los distintos usos.</t>
  </si>
  <si>
    <t xml:space="preserve">Las nuevas ocupaciones del suelo para su transformación urbana  evitan la fragmentación ecológica de los sistemas naturales que las rodean. </t>
  </si>
  <si>
    <t>1  a 5 ptos = Baja
6 a 11 ptos = Moderada
12 a 16 ptos = Sustancial</t>
  </si>
  <si>
    <t>1  a 2 ptos = Baja
3 a 5 ptos = Moderada
6 a 7 ptos = Sustancial</t>
  </si>
  <si>
    <t>El [eco]sistema urbano se estructura a través de la  infraestructura verde-azul y se potencia su renaturalización</t>
  </si>
  <si>
    <t xml:space="preserve">MOT-IND-2 </t>
  </si>
  <si>
    <t>La extensión de los ecosistemas antrópicos de interés es al menos un 40% de la superficie artificial total del municipio</t>
  </si>
  <si>
    <t>La extensión de los ecosistemas antrópicos de interés es mayor del 50% de la superficie artificial total del municipio</t>
  </si>
  <si>
    <t>La extensión de los ecosistemas antrópicos de interés es mayor del  40% y menor o igual al 50% de la superficie artificial total del municipio</t>
  </si>
  <si>
    <t>2 ptos</t>
  </si>
  <si>
    <t>3 ptos</t>
  </si>
  <si>
    <t xml:space="preserve">EU-IND. 21 </t>
  </si>
  <si>
    <t>La ordenación incrementa la superficie permeable de suelo hasta un 30%</t>
  </si>
  <si>
    <t>La ordenación incrementa la superficie permeable  de suelo en más de 30% y hasta un 35%</t>
  </si>
  <si>
    <t>La ordenación incrementa la superficie permeable de suelo en más de un 35%</t>
  </si>
  <si>
    <t>Índice de permeabilidad del suelo</t>
  </si>
  <si>
    <t>La I-VAu está conformada por :</t>
  </si>
  <si>
    <t>corredores naturales o artificiales que se conectan entre sí..</t>
  </si>
  <si>
    <t xml:space="preserve">corredores naturales o artificiales que conectan el suelo urbanizado con el [eco]sistema rural. 
</t>
  </si>
  <si>
    <t>corredores naturales o artificiales que conectan el suelo urbanizado con los [eco]sistemas rural y natural.</t>
  </si>
  <si>
    <t xml:space="preserve">EU-IND 6 </t>
  </si>
  <si>
    <t>Superficie verde por habitante</t>
  </si>
  <si>
    <r>
      <t>Superficie verde por habitante de 10 a 12 m</t>
    </r>
    <r>
      <rPr>
        <vertAlign val="superscript"/>
        <sz val="11"/>
        <color theme="1"/>
        <rFont val="Calibri"/>
        <family val="2"/>
        <scheme val="minor"/>
      </rPr>
      <t>2</t>
    </r>
    <r>
      <rPr>
        <sz val="11"/>
        <color theme="1"/>
        <rFont val="Calibri"/>
        <family val="2"/>
        <scheme val="minor"/>
      </rPr>
      <t>/habitante</t>
    </r>
  </si>
  <si>
    <r>
      <t>Superficie verde por habitante de 13 a 14 m</t>
    </r>
    <r>
      <rPr>
        <vertAlign val="superscript"/>
        <sz val="11"/>
        <color theme="1"/>
        <rFont val="Calibri"/>
        <family val="2"/>
        <scheme val="minor"/>
      </rPr>
      <t>2</t>
    </r>
    <r>
      <rPr>
        <sz val="11"/>
        <color theme="1"/>
        <rFont val="Calibri"/>
        <family val="2"/>
        <scheme val="minor"/>
      </rPr>
      <t>/habitante</t>
    </r>
  </si>
  <si>
    <r>
      <t>Superficie verde por habitante de 15 m</t>
    </r>
    <r>
      <rPr>
        <vertAlign val="superscript"/>
        <sz val="11"/>
        <color theme="1"/>
        <rFont val="Calibri"/>
        <family val="2"/>
        <scheme val="minor"/>
      </rPr>
      <t>2</t>
    </r>
    <r>
      <rPr>
        <sz val="11"/>
        <color theme="1"/>
        <rFont val="Calibri"/>
        <family val="2"/>
        <scheme val="minor"/>
      </rPr>
      <t>/habitante o superior</t>
    </r>
  </si>
  <si>
    <t xml:space="preserve">MOT-IND-21 </t>
  </si>
  <si>
    <t>Capacidad de infiltración de suelo</t>
  </si>
  <si>
    <t>1  a 4 ptos = Baja
5 a 8 ptos = Moderada
9 a 12 ptos = Sustancial</t>
  </si>
  <si>
    <t>El sistema urbano se conforma como una estructura policéntrica y vertebrada jerárquicamente que garantiza el acceso a los servicios esenciales, reduciendo las necesidades de movilidad.</t>
  </si>
  <si>
    <t>La ordenación del sistema urbano se realiza bajo criterios de proximidad de manera que se  garantiza la accesibilidad de más del 90% de  la población, al menos a cuatro servicios básicos cotidianos y de proximidad, a una distancia inferior de 250 m, y la accesibilidad al menos a cuatro  tipologías de equipamientos/dotaciones básicas, en un recorrido que conlleve un tiempo máximo de desplazamiento de 10 min  a pie o en modos de transporte no motorizados. (350m)</t>
  </si>
  <si>
    <t>La ordenación del sistema urbano  se realiza bajo criterios de proximidad, de manera que se  garantiza la accesibilidad del 90% de la población, al menos cuatro servicios básicos cotidianos y de proximidad, a una distancia de 350 m, y la accesibilidad al menos a cuatro tipologías de equipamientos/dotaciones básicas, en un recorrido que conlleve un tiempo máximo de desplazamiento de 15min a pie o en modos de transporte no motorizados. (450m)</t>
  </si>
  <si>
    <t>La ordenación del sistema urbano  garantiza la accesibilidad del  90% de  población, al menos a cuatro servicios básicos cotidianos y de proximidad, a una distancia inferior de  500m, y la accesibilidad al menos cuatro  tipologías de equipamientos/dotaciones básicas, en un recorrido que conlleve un tiempo máximo de desplazamiento de 15 min a pie o en modos de transporte no motorizados. (650m)</t>
  </si>
  <si>
    <t>MOT-IND-13</t>
  </si>
  <si>
    <t>Compacidad absoluta</t>
  </si>
  <si>
    <t>Hasta el 50% del sistema urbano presenta una compacidad absoluta mayor de 4,5 m</t>
  </si>
  <si>
    <t>Más del 50% de la superficie de suelo del sistema urbano presenta una compacidad absoluta superior a 4,5 m</t>
  </si>
  <si>
    <t>El 75% de la superficie de suelo de Sistema urbano presenta una compacidad absoluta mayor de 5m</t>
  </si>
  <si>
    <t>MOT-IND-6</t>
  </si>
  <si>
    <t>Dotación de servicio básico por habitante</t>
  </si>
  <si>
    <t>La superficie destinada para cada tipo de dotación por habitante es al menos del 75% de los valores referenciales óptimos</t>
  </si>
  <si>
    <t>La superficie destinada para cada tipo de dotación por habitante se sitúa entre el 75% y el 95% de los valores referenciales óptimos</t>
  </si>
  <si>
    <t>La superficie destinada a metro cuadrado de dotación por habitante para cada tipo de dotación es superior al 95% de los valores referenciales óptimos</t>
  </si>
  <si>
    <t>1  a 2 ptos = Baja
3 a 4 ptos = Moderada
5 a 6 ptos = Sustancial</t>
  </si>
  <si>
    <t xml:space="preserve">La ordenación planteada considera las necesidades metabólicas de provisión de energía y se apoya en una estrategia energética  basada en las energías renovables </t>
  </si>
  <si>
    <t xml:space="preserve">La ordenación planteada considera las necesidades metabólicas de provisión de agua del sistema urbano y  se apoya en una estrategia hídrica orientada a la reducción de la demanda y la autosuficiencia conectada.   </t>
  </si>
  <si>
    <t>La ordenación está orientada a la autosuficiencia conectada energética e hídrica del sistema urbano</t>
  </si>
  <si>
    <t>La ordenación planteada favorece el acceso de la población  a las telecomunicaciones en igualdad de oportunidades</t>
  </si>
  <si>
    <t>En la ordenación planteada se contempla el Principio de proximidad en relación a los servicios esenciales (energía, telecomunicaciones, agua y residuos)</t>
  </si>
  <si>
    <t>La ordenación planteada considera las necesidades metabólicas de gestión de los residuos potenciando la economía circular y la jerarquía de residuos en el sistema urbano</t>
  </si>
  <si>
    <t>La ordenación planteada establece medidas para la reducción del sellado de los suelos  del sistema urbano</t>
  </si>
  <si>
    <t xml:space="preserve">El modelo de ordenación  se orienta hacia la neutralidad de emisiones </t>
  </si>
  <si>
    <t>El modelo de ordenación se orienta hacia la neutralidad climática,  reduciendo las emisiones GEI y fomentando la absorción  de carbono, bajo los criterios de la Estrategia Canaria de Acción Climática.</t>
  </si>
  <si>
    <t>El modelo de ordenación  consigue el objetivo de neutralidad de emisiones establecido en la Estrategia Canaria de Acción Climática.</t>
  </si>
  <si>
    <t xml:space="preserve">El plan viabiliza el mantenimiento y conservación de los sumideros de carbono preexistentes.  </t>
  </si>
  <si>
    <t>El plan impulsa y fomenta la creación de nuevos sumideros   naturales o antrópicos.</t>
  </si>
  <si>
    <t xml:space="preserve">El plan impulsa y fomenta la creación de nuevos sumideros naturales  en toda la matriz territorial, incluido el sistema urbano, únicamente optando por Tecnologías de Emisiones Negativas como complemento para alcanzar  los objetivos quinquenales  marcados para el balance neto de cero de emisiones GEI en 2040  por la  ECAC.
</t>
  </si>
  <si>
    <t>El modelo de ordenación favorece la reducción de las emisiones de GEI</t>
  </si>
  <si>
    <t>La ordenación planteada se orienta a la reducción de emisiones viabilizando la implantación de energías renovables</t>
  </si>
  <si>
    <t>La ordenación planteada se orienta a la reducción de emisiones estableciendo medidas para la eficiencia energética, la implementación de energías renovables, así como la movilidad sostenible y transporte  de emisiones contaminantes directas nulas</t>
  </si>
  <si>
    <t>La ordenación planteada se orienta a la reducción de emisiones, alcanzando los objetivos quinquenales marcados para conseguir el balance neto de cero de emisiones GEI en 2040  por la  ECAC</t>
  </si>
  <si>
    <t>El planeamiento urbanístico como vehículo para la descarbonización de los sectores emisores,coadyuvando a la transición ecológica justa</t>
  </si>
  <si>
    <t>El plan tiene en cuenta las necesidades de algunos de los sectores emisores presentes en el ámbito, de cara a la transición ecológica,  y establece medidas para viabilizar la descarbonización de los mismos.</t>
  </si>
  <si>
    <t xml:space="preserve">El plan tiene en cuenta las necesidades de varios sectores emisores, de cara a la transición ecológica, a través de procesos de participación pública, fomentando la colaboración de los grupos de interés y la sociedad; y establece medidas para viabilizar la descarbonización de los mismos.  </t>
  </si>
  <si>
    <t xml:space="preserve">El plan tiene en cuenta las necesidades de todos los sectores emisores, de cara a la transición ecológica, a través de procesos de participación pública, la co-creación, la coordinación institucional y el  fomento de las alianzas; y establece medidas para viabilizar la descarbonización de los mismos.  </t>
  </si>
  <si>
    <t>El modelo de ordenación  establece una distribución eficiente de los usos  en el territorio teniendo en cuenta los principios  de la Estrategia Canaria de Acción Climática</t>
  </si>
  <si>
    <t>El modelo de ordenación  establece una distribución eficiente de los usos  en el territorio, teniendo en cuenta los principios  de la Estrategia Canaria de Acción Climática</t>
  </si>
  <si>
    <t>El plan se realiza sobre  un estudio de las características climáticas y sus proyecciones  locales, con la definición de los principales  vientos y del soleamiento, así como la identificación de los potenciales riesgos derivados del cambio climático que lo afectarán a nivel local, con la escala más precisa posible.</t>
  </si>
  <si>
    <t>La calificación de los distintos usos  se hace teniendo en cuenta las condiciones  y características climáticas  y del entorno,  con la finalidad de lograr una mayor integración de los mismos y  la menor alteración de los procesos metabólicos territoriales.</t>
  </si>
  <si>
    <t>La distribución  y localización de los usos se realiza de manera justa e inclusiva,  procurando la accesibilidad a los servicios y calidad de vida a la población,  sin distinción por razones de origen,  género, edad, diversidad funcional u otros aspectos, y teniendo en cuenta la vulnerabilidad social a causa del cambio climático.</t>
  </si>
  <si>
    <t xml:space="preserve">La ordenación de los suelos  se ha realizado en consideración de los  riesgos derivados del cambio climático y las vulnerabilidades de la población y de las actividades económicas que en ellos se desarrollan. </t>
  </si>
  <si>
    <t>Para la disposición de los suelos y la calificación de los mismos se ha tenido en cuenta la huella de carbono que, por la menor o mayor eficiencia del metabolismo urbano  o por razones de movilidad, pudiesen generar los distintos usos y localizaciones.</t>
  </si>
  <si>
    <t xml:space="preserve">La ordenación ha tenido en cuenta el  Plan Insular y Municipal de Acción para el Clima y Energía </t>
  </si>
  <si>
    <t>La ubicación de los nuevos crecimientos se hace en espacios aptos para el desarrollo urbano,  por carecer de otros valores que merezcan su protección por los servicios ecosistémicos que ofrecen para el desarrollo de la actividad primaria o para la conservación de sus valores ambientales  o por ser inapropiados, dada su vulnerabilidad al cambio climático.</t>
  </si>
  <si>
    <t xml:space="preserve">La ordenación plantea la desclasificación o relocalización de aquellas actividades, infraestructuras y, en general, usos de suelo lesivos que comprometan la perdurabilidad de los servicios ecosistémicos.
</t>
  </si>
  <si>
    <t xml:space="preserve">La ordenación presta especial atención a los entornos límites urbanos y rurales inmediatos (ecotonos),  resolviendo mediante soluciones basadas en la naturaleza (SbN) los impactos
negativos de sus perímetros que potencian los efectos del cambio climático y la
vulnerabilidad antrópica ante dicho fenómeno.
</t>
  </si>
  <si>
    <t>La ordenación preserva los suelos con mayores valores agrarios y favorece su puesta en uso, evitando su transformación a suelos urbanizables o destinados a la generación de energía.</t>
  </si>
  <si>
    <t>La ordenación favorece el incremento de la edificabilidad y complejidad de usos en ámbitos y áreas de suelo urbano y urbanizable de baja densidad y monofuncionales.</t>
  </si>
  <si>
    <t>La ordenación establece acciones encaminadas a la reducción del disperso edificatorio en el sistema rural.</t>
  </si>
  <si>
    <t xml:space="preserve">MOT-IND-8 </t>
  </si>
  <si>
    <t>Incremento de la superficie urbanizada</t>
  </si>
  <si>
    <t>La superficie urbanizada incrementa entre un 10% y un 5%</t>
  </si>
  <si>
    <t>La superficie urbanizada incrementa entre un 5% y un 1%</t>
  </si>
  <si>
    <t xml:space="preserve">La superficie urbanizada incrementa  en menos de un 1% </t>
  </si>
  <si>
    <t>El nuevo suelo clasificado como urbanizable es el mínimo e imprescindible, conforme a las previsiones sociodemográficas  y a las necesidades para las distintas actividades .</t>
  </si>
  <si>
    <t xml:space="preserve">El nuevo suelo clasificado como urbanizable es el mínimo e imprescindible,  conforme a las previsiones sociodemográficas  y a las necesidades para las distintas actividades,  priorizando la regeneración de los suelos ya transformados. </t>
  </si>
  <si>
    <t>El nuevo suelo clasificado como urbanizable es el mínimo e imprescindible, conforme a las previsiones sociodemográficas  y a las necesidades para las distintas actividades,  priorizando la regeneración de los suelos ya transformados y su densificación.</t>
  </si>
  <si>
    <t>La selección y localización de los suelos  urbanizables se realiza en contigüidad a los núcleos poblacionales con mayor cantidad de servicios públicos y usos terciarios.</t>
  </si>
  <si>
    <t>La selección y localización de los suelos  urbanizables se realiza en contigüidad a espacios residenciales  monofuncionales  ya ocupados y aislados territorialmente, de manera que se aporten aquellos servicios y/u otros usos de los que carecen.</t>
  </si>
  <si>
    <t>La selección y localización de los suelos  urbanizables se realiza en contigüidad a núcleos poblacionales con climas locales adecuados desde la idoneidad bioclimática.</t>
  </si>
  <si>
    <t>La selección y localización de los suelos urbanizables se realiza en áreas que minimicen los desplazamientos de vehículos, reduzcan el consumo de energía y recursos naturales.</t>
  </si>
  <si>
    <t>La ubicación de los sistemas generales y equipamientos estructurantes se realiza en áreas accesibles al mayor número de población en transporte público sostenible, de manera que se minimicen los desplazamientos motorizados.</t>
  </si>
  <si>
    <t xml:space="preserve">MOT-IND-9 </t>
  </si>
  <si>
    <t>La ocupación de suelo para nuevos crecimientos se realiza bajo criterios de contigüidad e integrado en la trama urbana existente, en más de un 25 % de su perímetro.</t>
  </si>
  <si>
    <t>Localización espacial de la actuación urbanística</t>
  </si>
  <si>
    <t>La ocupación de suelo para nuevos crecimientos se realiza bajo criterios de contigüidad e integrado en la trama urbana existente en entre un 50 % y 89% de su perímetro</t>
  </si>
  <si>
    <t>La ocupación de suelo para nuevos crecimientos se realiza bajo criterios de contigüidad e integrado en la trama urbana existente en más de un 90 % de su perímetro</t>
  </si>
  <si>
    <t>MOT-IND-10</t>
  </si>
  <si>
    <t>Conectividad de la actuación urbanística</t>
  </si>
  <si>
    <t>La ocupación de suelo para nuevos crecimientos se realiza bajo criterios de continuidad y conectividad con los tejidos existentes, en más de un 25 % de su perímetro</t>
  </si>
  <si>
    <t>La ocupación de suelo para nuevos crecimientos se realiza bajo criterios de continuidad y conectividad con los tejidos existentes en  entre un 50 % y 89% de su perímetro</t>
  </si>
  <si>
    <t>La ocupación de suelo para nuevos crecimientos se realiza bajo criterios de continuidad y conectividad con los tejidos existentes en más de un 90 % de su perímetro</t>
  </si>
  <si>
    <t>1  a 4 ptos = Baja
5 a 8 ptos = Moderada
9 a 13 ptos = Sustancial</t>
  </si>
  <si>
    <t>El modelo de ordenación  optimiza el espacio ocupado</t>
  </si>
  <si>
    <t xml:space="preserve">MOT-IND-11 </t>
  </si>
  <si>
    <t>Densidad de población</t>
  </si>
  <si>
    <t>La densidad del suelo urbanizado es mayor de 250 hab/Ha y/o 150 plazas turísticas/Ha.</t>
  </si>
  <si>
    <t>La densidad bruta del suelo urbanizado es mayor de mayor de 350 hab/Ha y/o 175 plazas turísticas/Ha.</t>
  </si>
  <si>
    <t xml:space="preserve">La densidad bruta del suelo urbanizado es  de 350 hab/Ha y/o 175 plazas turísticas/Ha </t>
  </si>
  <si>
    <r>
      <t>La edificabilidad bruta del suelo urbanizado es superior a 1,0 m</t>
    </r>
    <r>
      <rPr>
        <vertAlign val="superscript"/>
        <sz val="11"/>
        <color theme="1"/>
        <rFont val="Calibri"/>
        <family val="2"/>
        <scheme val="minor"/>
      </rPr>
      <t>2</t>
    </r>
    <r>
      <rPr>
        <sz val="11"/>
        <color theme="1"/>
        <rFont val="Calibri"/>
        <family val="2"/>
        <scheme val="minor"/>
      </rPr>
      <t>c/m</t>
    </r>
    <r>
      <rPr>
        <vertAlign val="superscript"/>
        <sz val="11"/>
        <color theme="1"/>
        <rFont val="Calibri"/>
        <family val="2"/>
        <scheme val="minor"/>
      </rPr>
      <t>2</t>
    </r>
    <r>
      <rPr>
        <sz val="11"/>
        <color theme="1"/>
        <rFont val="Calibri"/>
        <family val="2"/>
        <scheme val="minor"/>
      </rPr>
      <t>s para los nuevos crecimientos y superior a 1,3 m</t>
    </r>
    <r>
      <rPr>
        <vertAlign val="superscript"/>
        <sz val="11"/>
        <color theme="1"/>
        <rFont val="Calibri"/>
        <family val="2"/>
        <scheme val="minor"/>
      </rPr>
      <t>2</t>
    </r>
    <r>
      <rPr>
        <sz val="11"/>
        <color theme="1"/>
        <rFont val="Calibri"/>
        <family val="2"/>
        <scheme val="minor"/>
      </rPr>
      <t>c/m</t>
    </r>
    <r>
      <rPr>
        <vertAlign val="superscript"/>
        <sz val="11"/>
        <color theme="1"/>
        <rFont val="Calibri"/>
        <family val="2"/>
        <scheme val="minor"/>
      </rPr>
      <t>2</t>
    </r>
    <r>
      <rPr>
        <sz val="11"/>
        <color theme="1"/>
        <rFont val="Calibri"/>
        <family val="2"/>
        <scheme val="minor"/>
      </rPr>
      <t>s para los ámbitos de regeneración urbana.</t>
    </r>
  </si>
  <si>
    <r>
      <t>La edificabilidad bruta del suelo urbanizado es superior a 1,1 m</t>
    </r>
    <r>
      <rPr>
        <vertAlign val="superscript"/>
        <sz val="11"/>
        <color theme="1"/>
        <rFont val="Calibri"/>
        <family val="2"/>
        <scheme val="minor"/>
      </rPr>
      <t>2</t>
    </r>
    <r>
      <rPr>
        <sz val="11"/>
        <color theme="1"/>
        <rFont val="Calibri"/>
        <family val="2"/>
        <scheme val="minor"/>
      </rPr>
      <t>c/m</t>
    </r>
    <r>
      <rPr>
        <vertAlign val="superscript"/>
        <sz val="11"/>
        <color theme="1"/>
        <rFont val="Calibri"/>
        <family val="2"/>
        <scheme val="minor"/>
      </rPr>
      <t>2</t>
    </r>
    <r>
      <rPr>
        <sz val="11"/>
        <color theme="1"/>
        <rFont val="Calibri"/>
        <family val="2"/>
        <scheme val="minor"/>
      </rPr>
      <t>s para los nuevos crecimientos y superior 1,4 m</t>
    </r>
    <r>
      <rPr>
        <vertAlign val="superscript"/>
        <sz val="11"/>
        <color theme="1"/>
        <rFont val="Calibri"/>
        <family val="2"/>
        <scheme val="minor"/>
      </rPr>
      <t>2</t>
    </r>
    <r>
      <rPr>
        <sz val="11"/>
        <color theme="1"/>
        <rFont val="Calibri"/>
        <family val="2"/>
        <scheme val="minor"/>
      </rPr>
      <t>c/m</t>
    </r>
    <r>
      <rPr>
        <vertAlign val="superscript"/>
        <sz val="11"/>
        <color theme="1"/>
        <rFont val="Calibri"/>
        <family val="2"/>
        <scheme val="minor"/>
      </rPr>
      <t>2</t>
    </r>
    <r>
      <rPr>
        <sz val="11"/>
        <color theme="1"/>
        <rFont val="Calibri"/>
        <family val="2"/>
        <scheme val="minor"/>
      </rPr>
      <t>suelo para los los ámbitos de regeneración urbana</t>
    </r>
  </si>
  <si>
    <r>
      <t>La edificabilidad bruta del suelo urbanizado es de 1,2 m</t>
    </r>
    <r>
      <rPr>
        <vertAlign val="superscript"/>
        <sz val="11"/>
        <color theme="1"/>
        <rFont val="Calibri"/>
        <family val="2"/>
        <scheme val="minor"/>
      </rPr>
      <t>2</t>
    </r>
    <r>
      <rPr>
        <sz val="11"/>
        <color theme="1"/>
        <rFont val="Calibri"/>
        <family val="2"/>
        <scheme val="minor"/>
      </rPr>
      <t>c/m</t>
    </r>
    <r>
      <rPr>
        <vertAlign val="superscript"/>
        <sz val="11"/>
        <color theme="1"/>
        <rFont val="Calibri"/>
        <family val="2"/>
        <scheme val="minor"/>
      </rPr>
      <t>2</t>
    </r>
    <r>
      <rPr>
        <sz val="11"/>
        <color theme="1"/>
        <rFont val="Calibri"/>
        <family val="2"/>
        <scheme val="minor"/>
      </rPr>
      <t>s para los nuevos crecimientos y de 1,5 m</t>
    </r>
    <r>
      <rPr>
        <vertAlign val="superscript"/>
        <sz val="11"/>
        <color theme="1"/>
        <rFont val="Calibri"/>
        <family val="2"/>
        <scheme val="minor"/>
      </rPr>
      <t>2</t>
    </r>
    <r>
      <rPr>
        <sz val="11"/>
        <color theme="1"/>
        <rFont val="Calibri"/>
        <family val="2"/>
        <scheme val="minor"/>
      </rPr>
      <t>c/m</t>
    </r>
    <r>
      <rPr>
        <vertAlign val="superscript"/>
        <sz val="11"/>
        <color theme="1"/>
        <rFont val="Calibri"/>
        <family val="2"/>
        <scheme val="minor"/>
      </rPr>
      <t>2</t>
    </r>
    <r>
      <rPr>
        <sz val="11"/>
        <color theme="1"/>
        <rFont val="Calibri"/>
        <family val="2"/>
        <scheme val="minor"/>
      </rPr>
      <t>suelo para los ámbitos de regeneración urbana</t>
    </r>
  </si>
  <si>
    <t>MOT-IND-12</t>
  </si>
  <si>
    <t>Coeficiente de edificabilidad</t>
  </si>
  <si>
    <t xml:space="preserve">MOT-IND-14  </t>
  </si>
  <si>
    <t>Equilibrio entre actividad y residencia</t>
  </si>
  <si>
    <t>El plan prevé que en los suelos de regeneración urbana y urbanizables con destino residencial  con densidad superior a 100 viv/Ha, un mínimo del 20% de la edificabilidad se destine a  usos terciarios (oficinas, comercial, sector servicios, talleres de primera necesidad compatibles con el uso residencial, etc.), y en las zonas de densidad entre 60 hasta 100 hab/Ha, la superficie destinada a usos no residenciales sea, al menos, del 10 % de la superficie construida total.</t>
  </si>
  <si>
    <t xml:space="preserve">El plan prevé que en los suelos de regeneración urbana y urbanizables con destino residencial con densidad superior a 100 viv/Ha, más del 20% de la edificabilidad se destine a  usos terciarios (oficinas, comercial, sector servicios, talleres de primera necesidad compatibles con el uso residencial, etc.),  en las zonas de densidad entre 60 hasta 100 hab/Ha, la superficie destinada a usos no residenciales  sea mayor del 10% y menor del 15% de la superficie construida total, y en los suelos rurales se destine al menos 5 m2c por habitante a estos usos. </t>
  </si>
  <si>
    <t>El plan prevé que en los suelos de regeneración urbana y urbanizables con destino residencial con densidad superior a 100 viv/Ha, más del 20% de la edificabilidad se destine a  usos terciarios (oficinas, comercial, sector servicios, talleres de primera necesidad compatibles con el uso residencial, etc),  en las zonas de densidad entre 60 hasta 100 hab/Ha, la superficie destinada a usos no residenciales  sea del 15 % al 20% de la superficie construida y en los suelos rurales se destine al menos 7 m2c por habitante a estos usos.</t>
  </si>
  <si>
    <t>La ordenación planteada evita  la proliferación de espacios de uso terciario exclusivo en ámbitos de suelo monofuncionales.</t>
  </si>
  <si>
    <t>La ordenación planteada  evita  la proliferación de espacios de uso terciario exclusivo y la concentración de los mismos en ámbitos monofuncionales,  repartiendo la superficie construida no residencial de forma homogénea en los suelos de nuevo desarrallo, de manera que  el porcentaje de suelo (m2 s) lucrativo no residencial (terciario exclusivo) sea superior al 20% en relación a la superficie total de suelo lucrativo y el porcentaje de parcelas/manzanas con uso principal residencial y edificabilidad comercial/terciario en planta baja sea superior al 80%; y en los suelos urbanos establece medidas para reducir la monofuncionalidad de estos espacios, incrementando la masa crítica de la población en los mismos, de manera que se incentiven intercambios y nuevas relaciones comunicativas entre personas, entes y actividades, consiguiendo además desarrollar con eficiencia las funciones urbanas ligadas a la movilidad sostenible y a la dotación de servicios, tanto en el ámbito del transporte público y de las infraestructuras ligadas a los flujos metabólicos,  como de los equipamientos y servicios básicos.</t>
  </si>
  <si>
    <t>La ordenación planteada evita  la proliferación de espacios de uso terciario exclusivo y la concentración de los mismos  en ámbitos monofuncionales , repartiendo la superficie construida no residencial de forma homogénea en los suelos de nuevo desarrallo, de manera que  el porcentaje de suelo (m2 s) lucrativo no residencial (terciario exclusivo) sea superior al 20% en relación a la superficie total de suelo lucrativo, y el porcentaje de parcelas/manzanas con uso principal residencial y edificabilidad comercial/terciario en planta baja sea superior al 80%.</t>
  </si>
  <si>
    <t>La estrategia hídrica se ha realizado bajo los criterios de la Estrategia Canaria de Acción Climática  y el Plan Hidrológico Insular, y contempla el abastecimiento, la autosuficiencia hídrica y el principio de proximidad del sistema urbano.</t>
  </si>
  <si>
    <t>La estrategia hídrica se ha realizado bajo los criterios de la Estrategia Canaria de Acción Climática  y el Plan Hidrológico Insular, y contempla el abastecimiento, la autosuficiencia hídrica y el principio de proximidad de los sistemas urbano y rural.</t>
  </si>
  <si>
    <t xml:space="preserve">La estrategia energética se ha realizado bajo los criterios de la Estrategia Canaria de Acción Climática y contempla el abastecimiento energético por energías renovables, la autosuficiencia energética conectada y el principio de proximidad del sistema urbano. </t>
  </si>
  <si>
    <t>La estrategia energética se ha realizado bajo los criterios de la Estrategia Canaria de Acción Climática y contempla el abastecimiento energético por energías renovables, la autosuficiencia energética conectada y el principio de proximidad  de los sistemas urbano y rural.</t>
  </si>
  <si>
    <t>El plan  se apoya en una estrategia de nuevas tecnologías y telecomunicaciones o similar.</t>
  </si>
  <si>
    <t xml:space="preserve">La estrategia  contempla el acceso y utilización de  las nuevas tecnologías  de los núcleos del sistema urbano.
</t>
  </si>
  <si>
    <t xml:space="preserve">La estrategia  contempla el acceso  contempla el acceso y utilización de  las nuevas tecnologías del los sistemas urbano y rural.
negativos de sus perímetros que potencian los efectos del cambio climático y la
vulnerabilidad antrópica ante dicho fenómeno.
</t>
  </si>
  <si>
    <t>El plan se apoya en una estrategia de gestión de los residuos y economía circular o similar, realizada bajo los criterios de la Estrategia Canaria de Acción Climática.</t>
  </si>
  <si>
    <t>El plan se apoya en una estrategia hídrica o similar.</t>
  </si>
  <si>
    <t xml:space="preserve">El plan se apoya en una estrategia energética o similar. </t>
  </si>
  <si>
    <t>La ordenación planteada considera las necesidades metabólicas de gestión de los residuos potenciando la economía circular y la jerarquía de residuos y el principio de proximidad en los sistemas urbano y rural.</t>
  </si>
  <si>
    <t>La ordenación planteada considera las necesidades metabólicas de gestión de los residuos potenciando la economía circular y la jerarquía de residuos y el principio de proximidad en el sistema urbano.</t>
  </si>
  <si>
    <t>El plan urbanístico incorpora las medidas y acciones necesarias para viabilizar la estrategia hídrica.</t>
  </si>
  <si>
    <t>El plan urbanístico incorpora las medidas y acciones necesarias para viabilizar la estrategia energética.</t>
  </si>
  <si>
    <t>El plan urbanístico incorpora las medidas y acciones necesarias para viabilizar la estrategia de gestión de residuos y economía circular.</t>
  </si>
  <si>
    <t>1  a 5 ptos = Baja
6 a 10 ptos = Moderada
11 a 15 ptos = Sustancial</t>
  </si>
  <si>
    <t xml:space="preserve">La calificación de los distintos usos se hace teniendo en cuenta las características del medio  con la finalidad de lograr una mayor integración de los mismos y  la menor alteración de los procesos metabólicos territoriales. </t>
  </si>
  <si>
    <t xml:space="preserve">Además, las determinaciones de ordenación de los nuevos desarrollos se establecen teniendo presentes las características climáticas, para dar pautas a la ordenación pormenorizada considerando la ventilación urbana y el soleamiento. </t>
  </si>
  <si>
    <t xml:space="preserve">Además de lo anterior, las determinaciones de ordenación para los ámbitos de regeneración urbana se establecen teniendo presentes las características climáticas, para dar pautas a la ordenación pormenorizada considerando la ventilación urbana y el soleamiento. </t>
  </si>
  <si>
    <t>La ordenación prevé los suelos y/o superficies necesarias para la implantación de las instalaciones de energías renovables, en función de la demanda energética prevista a razón de la población, usos y actividades que se vayan a desarrollar, y teniendo en cuenta la potencialidad de los mismos para la instalación de estas infraestructuras.</t>
  </si>
  <si>
    <t>Además de las anteriores, la ordenación de los núcleos urbanos se orienta hacia la máxima autosuficiencia energética a partir de la reducción del consumo energético al mínimo indispensable, mediante la selección, como primera opción para el crecimiento de la población y otros usos y actividades, de los suelos urbanos (regeneración urbana) y urbanizables que posean las mejores situaciones desde el punto de vista climático y del confort ambiental (radiación, temperatura, viento, orientación, etc).</t>
  </si>
  <si>
    <t>Además, esta superficie de suelo se obtiene una vez descontada la superficie útil de las cubiertas de los edificios y otras superficies urbanizadas que sean susceptibles de destinarse a la captación de energías renovables, y teniendo en cuenta la potencialidad de los mismos para la instalación de estas infraestructuras.</t>
  </si>
  <si>
    <t>La ordenación  de los nuevos desarrollos de suelo se diseña bajo el principio de la autosuficiencia hídrica conectada, para lo que  se ha cuantificado la demanda de agua potable y no potable que se estima necesaria, en relación a los usos y actividades propuestos, estableciendo las determinaciones necesarias para la viabilización de la misma.</t>
  </si>
  <si>
    <t>Además  la ordenación  de los ámbitos de renovación urbana se diseña bajo el principio de la autosuficiencia hídrica conectada, para lo que  se ha cuantificado  la demanda de agua potable y no potable que se estima necesaria, en relación a los usos y actividades propuestos, estableciendo las determinaciones necesarias para la viabilización de la misma.</t>
  </si>
  <si>
    <t>Además de lo anterior,  la ordenación se orienta hacia la  autosuficiencia hídrica, optimizando la demanda de agua potable y favoreciendo que parte de esa demanda pueda cubrirse por agua no potable procedente del ámbito urbano (aprovechamiento de las aguas pluviales y reciclaje de aguas grises) y de los  recursos hídricos locales (agua no potable subterránea), y la mejora de la calidad de las aguas para reducir su contaminación.</t>
  </si>
  <si>
    <t>La ordenación prevé los suelos necesarios para albergar las áreas reservadas para las  instalaciones previstas para el  almacenamiento, separación y reciclaje de los residuos, así como establece las determinaciones necesarias para que, en los nuevos desarrollos de suelo,  se prevean las áreas reservadas para la implantación de una red de puntos limpios próximos a la población, así como de las infraestructuras de gestión de residuos necesarias.</t>
  </si>
  <si>
    <t>Además, la ordenación prevé los suelos necesarios para albergar las áreas reservadas para las  instalaciones previstas para el  almacenamiento, separación y reciclaje de los residuos, así como establece las determinaciones necesarias para que, en los ámbitos de regeneración urbana, se prevean las áreas reservadas para la implantación de una red de puntos limpios próximos a la población, así como de las infraestructuras de gestión de residuos necesarias.</t>
  </si>
  <si>
    <t>Además de lo anterior, para la reserva y localización de los suelos destinados a las infraestructuras de tratamiento y gestión de residuos  se ha tenido en cuenta la concentración de las mismas cerca de los centros generadores, para aportar una mayor eficiencia a lo largo del proceso, así como la posible contaminación de los suelos y su repercusión en las masas de agua.</t>
  </si>
  <si>
    <t>La ordenación establece las determinaciones necesarias para que el sistema urbano incremente la superficie de suelo no sellada   hasta el 40% de su superficie.</t>
  </si>
  <si>
    <t>La ordenación establece las determinaciones necesarias para que el sistema urbano incremente la superficie de suelo no sellada al menos  hasta el 35% de su superficie.</t>
  </si>
  <si>
    <t>La ordenación establece las determinaciones necesarias para que el sistema urbano incremente la superficie de suelo no sellada  hasta 50% o superior.</t>
  </si>
  <si>
    <t xml:space="preserve">Los espacios periurbanos se desarrollan como elementos estratégicos esenciales que refuerzan la resiliencia ecológica y los servicios ecosistémicos para hacer frente al cambio climático.
</t>
  </si>
  <si>
    <t xml:space="preserve">La ordenación potencia la renaturalización de las zonas de transición, entre ecosistemas y zonas más antropizadas, tanto del sistema urbano como del rural.
</t>
  </si>
  <si>
    <t xml:space="preserve">La ordenación potencia la renaturalización de las zonas de transición, entre ecosistemas y zonas más antropizadas, del sistema rural.
</t>
  </si>
  <si>
    <t>1  a 6 ptos = Baja
7 a 12 ptos = Moderada
13 a 18 ptos = Sustancial</t>
  </si>
  <si>
    <t>El plan se apoya en  un Plan de movilidad y transporte sostenible (PMS)</t>
  </si>
  <si>
    <t xml:space="preserve">El Plan de movilidad y transporte sostenible está coordinado con la ordenación urbanística y se ha realizado bajo los criterios de la Estrategia Canaria de Acción Climática  </t>
  </si>
  <si>
    <t>El Plan de movilidad y transporte sostenible (PMS) se ha realizado bajo los criterios de la Estrategia Canaria de Acción Climática, está coordinado con la ordenación urbanística, se ha desarrollado un proceso participativo y se han mantenido reuniones con las autoridades locales, así como con responsables de carreteras y otras redes de transportes a nivel local y/o regional.</t>
  </si>
  <si>
    <t>El plan se apoya en un Plan de Transporte Público (PTP)</t>
  </si>
  <si>
    <t>El PTP propone acciones coordinadas con empresas público y privadas.</t>
  </si>
  <si>
    <t>El PTP propone acciones coordinadas con empresas público y privadas, y mejora la conectividad rural y urbana, a la par y de manera equitativa e igualitaria.</t>
  </si>
  <si>
    <t>La disposición de los suelos y la calificación de los mismos se orienta a la reducción de la huella de carbono a través de una mayor eficiencia  del modelo de movilidad.</t>
  </si>
  <si>
    <t>La ordenación establece una estructura de núcleos urbanos basada en centralidades de carácter poli-céntrico, jerarquizada (autonómico, insular,comarcal, municipal o limitados a su propia población y la del entorno rural inmediato), apoyada en la proximidad como base de la accesibilidad no motorizada y en una red de transporte público sostenible y eficaz, que garantice a la población el acceso a los servicios y equipamientos para la adecuada satisfacción de las necesidades básicas de la vida y procurando una mayor conectividad entre el entorno rural y los núcleos urbanos, sin el protagonismo del vehículo privado.</t>
  </si>
  <si>
    <t>Para la ubicación de los sistemas generales y equipamientos estructurantes  se han tenido en cuenta los parámetros de movilidad para favorecer la accesibilidad al mayor volumen de población posible, bajo criterios que minimicen las necesidades de movilidad o disminuyan las distancias de recorrido para acceder a ellos desde los distintos núcleos de población.</t>
  </si>
  <si>
    <t>La ordenación estructural establece determinaciones de ordenación, en los suelos urbanos de renovación y suelos urbanizables, que impliquen el desarrollo de estos ámbitos de suelo con criterios sostenibles de intensidad de uso, compacidad y mixticidad de usos para viabilizar la reducción de la movilidad  motorizada.</t>
  </si>
  <si>
    <t>En los suelos urbanizables de nueva creación, la ordenación pormenorizada tendrá como objetivo ubicar las dotaciones y servicios públicos en lugares accesibles, bien comunicados por el transporte público, y próximos al mayor número de habitantes, de manera que se reduzca el tránsito de vehículos privados y se fomente el tránsito peatonal.</t>
  </si>
  <si>
    <t>1  a 4 ptos = Baja
5 a 9 ptos = Moderada
10 a 11 ptos = Sustancial</t>
  </si>
  <si>
    <t>El plan identifica los  riesgos de desastres vinculados al cambio climático.</t>
  </si>
  <si>
    <t>El plan identifica los  riesgos de desastres vinculados al cambio climático de forma local y pormenorizada.</t>
  </si>
  <si>
    <t>El plan cuenta con datos actualizados a escala local que permiten a los  planificadores disponer del conocimiento del territorio y sus procesos, de las condiciones climáticas y  sus proyecciones futuras. Además se apoyan en programas de I+D+i  que permiten mecanismos como la sistematización de las parámetros obtenidos, la modelización de predicciones, el acceso a los datos abiertos,  que favorecen la toma de decisiones y la adopción de medidas, de la manera más informada posible,  para actuar con antelación y equidad.</t>
  </si>
  <si>
    <t>El plan evalua los riesgos y vulnerabilidades con respecto al cambio climático de forma holística y transversal.</t>
  </si>
  <si>
    <t>Se realiza una evaluación de la vulnerabilidad territorial.</t>
  </si>
  <si>
    <t>Se realiza una evaluación de la vulnerabilidad de los ecosistemas y las especies.</t>
  </si>
  <si>
    <t>Se realiza una evaluación de la vulnerabilidad de las personas.</t>
  </si>
  <si>
    <t xml:space="preserve">Se realiza una evaluación de la vulnerabilidad de los sectores y actividades económicas. </t>
  </si>
  <si>
    <t xml:space="preserve">Se realiza una evaluación de la de la vulnerabilidad del patrimonio cultural.  </t>
  </si>
  <si>
    <t>1  a 2 ptos = Baja
3 a 4 ptos = Moderada
5 ptos = Sustancial</t>
  </si>
  <si>
    <t>El plan realiza un diagnóstico de la capacidad de adaptación del territorio.</t>
  </si>
  <si>
    <t>El plan realiza un diagnóstico de la capacidad de adaptación del territorio, las infraestructuras y de las actividades que en él se desarrollan.</t>
  </si>
  <si>
    <t>El plan realiza un diagnóstico de la capacidad de adaptación del territorio, las infraestructuras y de las actividades que en él se desarrollan y de los servicios ecosistémicos.</t>
  </si>
  <si>
    <t>El modelo de ordenación  aumenta la capacidad de adaptación y reduce la vulnerabilidad al cambio climático, teniendo en cuenta los principios  de la Estrategia Canaria de Acción Climática</t>
  </si>
  <si>
    <t>La ordenación se apoya en el Plan de Acción Climática Insular o en el Plan Canario de Acción Climática o similar.</t>
  </si>
  <si>
    <t>Existe un Plan de Acción Climática municipal, o similar,  y  la ordenación está coordinada con él.</t>
  </si>
  <si>
    <t>Existe un Plan de Acción Climática municipal, o similar, la ordenación está coordinada con él  y, además, cuenta con proceso participativo y de concienciación, así como se contemplan las acciones de coordinación público-privada</t>
  </si>
  <si>
    <t>El plan establece determinaciones y/o medidas para la reducción de las zonas vulnerables a los efectos del cambio climático</t>
  </si>
  <si>
    <t>Las superficies vulnerables por aumento de temperaturas se reducen entre un 21% y un 50%.</t>
  </si>
  <si>
    <t>Las superficies vulnerables por aumento de temperaturas se reducen un 20%.</t>
  </si>
  <si>
    <t>Las superficies vulnerables por exposición a desprendimientos y/o  deslizamientos se reducen un 20%.</t>
  </si>
  <si>
    <t>Las superficies vulnerables por exposición a desprendimientos y/o  deslizamientos se reducen entre un 21% y un 50%.</t>
  </si>
  <si>
    <t>Las superficies vulnerables por exposición a desprendimientos y/o  deslizamientos se reducen en más de un 50%.</t>
  </si>
  <si>
    <t>Las superficies vulnerables por aumento de temperaturas se reducen en más de un 50%.</t>
  </si>
  <si>
    <t>Las superficies vulnerables por exposición a potenciales incendios forestales se reducen un 20%.</t>
  </si>
  <si>
    <t>Las superficies vulnerables por exposición a potenciales incendios forestales se reducen entre un 21% y un 50%.</t>
  </si>
  <si>
    <t>Las superficies vulnerables por exposición a potenciales incendios forestales se reducen en mas de un 50%.</t>
  </si>
  <si>
    <t>Las superficies vulnerables por exposición a inundaciones por  avenidas se reducen un 20%.</t>
  </si>
  <si>
    <t>Las superficies vulnerables por exposición a inundaciones por  avenidas se reducen entre un 21% y un 50%.</t>
  </si>
  <si>
    <t>Las superficies vulnerables por exposición a inundaciones por  avenidas se reducen en más de un 50%.</t>
  </si>
  <si>
    <t>Las superficies vulnerables por exposición a la subida del nivel del mar y al oleaje se reducen un 20%.</t>
  </si>
  <si>
    <t>Las superficies vulnerables por exposición a la subida del nivel del mar y al oleaje se reducen entre un 21% y un 50%.</t>
  </si>
  <si>
    <t>Las superficies vulnerables por exposición a la subida del nivel del mar y al oleaje se reducen en más de un 50%.</t>
  </si>
  <si>
    <t>Las superficies vulnerables por exposición a otros riesgos naturales  (Fenómenos meteorológicos adversos, erosión del suelo, etc…) se reducen un 20%.</t>
  </si>
  <si>
    <t>Las superficies vulnerables por exposición a otros riesgos naturales  (Fenómenos meteorológicos adversos, erosión del suelo, etc…)  se reducen entre un 21% y un 50%.</t>
  </si>
  <si>
    <t>Las superficies vulnerables por exposición a otros riesgos naturales  (Fenómenos meteorológicos adversos, erosión del suelo, etc…)  se reducen en más de un 50%.</t>
  </si>
  <si>
    <t>El Plan se orienta hacia un modelo de ordenación  que fortalece la resiliencia, garantiza la calidad de vida en igualdad de oportunidades de sus habitantes y da cabida al desarrollo económico, considerando los previsibles efectos del Cambio Climático</t>
  </si>
  <si>
    <t>El plan establece medidas para viabilizar la adaptación de los ámbitos con población  vulnerable a los efectos del Cambio Climático, reduciendo la población en riesgo hasta en un 50%.</t>
  </si>
  <si>
    <t>El plan establece medidas para llevar a cabo la adaptación de los ámbitos con población  vulnerable a los efectos del Cambio Climático reduciendo la población en riesgo entre  un 50% y un 70%.</t>
  </si>
  <si>
    <t>El plan establece medidas para viabilizar la adaptación de los ámbitos con población más vulnerable a los efectos del Cambio Climático reduciendo la población en riesgo en más de un 70%.</t>
  </si>
  <si>
    <t>MOT-IND-19</t>
  </si>
  <si>
    <t xml:space="preserve">Grado de exposición de la población residente en el ámbito </t>
  </si>
  <si>
    <t>El plan establece medidas para viabilizar la adaptación de los ámbitos con población más vulnerable a los efectos del Cambio Climático.</t>
  </si>
  <si>
    <t>El plan establece medidas para llevar a cabo la adaptación de los ámbitos con población  vulnerable a los efectos del Cambio Climático, estableciendo prioridades de actuación según mayores vulnerabilidades y riesgos.</t>
  </si>
  <si>
    <t>El plan establece medidas para viabilizar la adaptación de los ámbitos con población vulnerable a los efectos del Cambio Climático, estableciendo prioridades de actuación según mayores vulnerabilidades y riesgos, y se apoya en la participación ciudadana.</t>
  </si>
  <si>
    <t>El plan establece medidas y determinaciones para viabilizar la adaptación de algunos sectores y actividades a los efectos del Cambio Climático.</t>
  </si>
  <si>
    <t>El plan establece medidas y determinaciones para viabilizar la adaptación de todos los sectores  y actividades presentes en el ámbito  a los efectos del Cambio Climático, se apoya en la participación ciudadana y  en la coordinación interinstitucional</t>
  </si>
  <si>
    <t>El plan establece medidas y determinaciones para viabilizar la adaptación de todos los sectores  y actividades a los efectos del Cambio Climático, se apoya en la participación ciudadana y en la coordinación interinstitucional, y favorece las alianzas público-privadas para ello.</t>
  </si>
  <si>
    <t>El modelo de ordenación  fortalece la resiliencia  con la naturaleza como aliada</t>
  </si>
  <si>
    <t>1  a 3 ptos = Baja
4 a 6 ptos = Moderada
7 a 9 ptos = Sustancial</t>
  </si>
  <si>
    <t>El modelo de ordenación conserva y potencia los ecosistemas naturales vulnerables al cambio climático, minimizando su fragmentación y mejorando su conectividad y restauración ecológica,  a través de una infraestructura verde y azul que estructura el territorio, conseguiendo una mayor adaptación a los efectos del cambio climático.</t>
  </si>
  <si>
    <t>MOT-IND-18</t>
  </si>
  <si>
    <t>Grado de participación de la infraestructura verde en el control de riesgos climáticos.</t>
  </si>
  <si>
    <t>El modelo de ordenación incrementa el grado de participación de la infraestructura verde en el control de riesgos de las zonas vulnerables en menos de un 40% de su superficie.</t>
  </si>
  <si>
    <t>El modelo de ordenación incrementa el grado de participación de la infraestructura verde en el control de riesgos de las zonas vulnerables entre un 40% y un 70% de su superficie.</t>
  </si>
  <si>
    <t>El modelo de ordenación incrementa el grado de participación de la infraestructura verde en el control de riesgos de las zonas vulnerables en más de 70% de su superficie.</t>
  </si>
  <si>
    <t xml:space="preserve">El plan establece pautas y medidas para fomentar la utilización de las Soluciones basadas en la naturaleza (SbN). </t>
  </si>
  <si>
    <t>El plan establece pautas y medidas para fomentar y priorizar la utilización de las Soluciones basadas en la naturaleza (SbN), siempre que sea técnicamente posible.</t>
  </si>
  <si>
    <t>El plan establece pautas y medidas para fomentar y priorizar la utilización multifuncional de las Soluciones basadas en la naturaleza (SbN), siempre que sea técnicamente posible, y especialmente para la estabilización y la protección de la línea de costa frente a los riesgos climáticos, así como para minimizar los efectos de las inundaciones temporales o permanentes de la franja costera y cauces de barranco.</t>
  </si>
  <si>
    <t>Los suelos seleccionados para su transformación a urbanos se localizan en las zonas con las mejores condiciones naturales para el desarrollo de la actividad a implantar (soleamiento, viento,  temperatura, etc), teniendo en cuenta además las condiciones físicas del  territorio en el que se implantan, y evitando la fragmentación ecológica de los sistemas naturales que lo rodean.</t>
  </si>
  <si>
    <t>Además, en los nuevos desarrollos y en las áreas de regeneración urbana, el plan establece determinaciones y pautas a la ordenación pormenorizada para que tenga en cuenta, en la distribución de usos y diseño urbano, las características climáticas para favorecer la ventilación urbana y el adecuado soleamiento, así como la localización de los ecosistemas que pueden integrarse en los desarrollos: los suelos naturales, agrícolas, vegetación, los espacios de agua, los espacios costeros, etc.</t>
  </si>
  <si>
    <t>Además de lo anterior, la calificación de los distintos usos en toda la matriz territorial se hace bajo criterios que parten de las características del medio en el que se implantan, con la finalidad de lograr una mayor integración de los mismos, así como la menor alteración de los procesos metabólicos territoriales, que en caso de existir, se abordan mediante soluciones basadas en la Naturaleza (SbN), potenciando el papel de los ecotonos como zona de amortiguación frente a los impactos del cambio climático, y frenando la artificialización del suelo.</t>
  </si>
  <si>
    <t>El plan establece los criterios de priorización de utilización de las soluciones basadas en la naturaleza  (SbN), únicamente teniendo en cuenta el valor económico del costo de ejecución de las mismas.</t>
  </si>
  <si>
    <t>El plan establece los criterios de priorización de utilización de las soluciones basadas en la naturaleza (SbN),   teniendo en cuenta el valor económico del costo de ejecución de las mismas, frente al costo de la "no acción" y del valor económico de los servicios ecosistémicos que éstas soluciones aportan.</t>
  </si>
  <si>
    <t xml:space="preserve">El plan establece los criterios de priorización de utilización de las soluciones basadas en la naturaleza (SbN),  teniendo en cuenta el valor económico del costo de ejecución de las mismas frente, al costo de la "no acción". </t>
  </si>
  <si>
    <t>1  a 5 ptos = Baja
6 a 10 ptos = Moderada
11 a 14 ptos = Sustancial</t>
  </si>
  <si>
    <t>El plan evita la ocupación de los espacios vulnerables al cambio climático y establece determinaciones de ordenación que minimicen los riesgos en la población  como consecuencia del cambio climático (inundaciones, embates marinos, ascensos del nivel del mar, eventos meterológicos extremos – lluvias, vientos y olas de calor-, incendios, etc.) en las áreas vulnerables ya ocupadas.</t>
  </si>
  <si>
    <t>Además, el plan establece determinaciones de ordenación en las áreas vulnerables del sistema urbano y rural, que minimicen los riesgos en la población y en las actividades productivas,  teniendo en consideración estos riesgos para establecer la forma, posición, regulación de usos y criterios para la ocupación de los suelos y la distribución de los usos, en función de la mejor adaptación y resiliencia frente al cambio climático.</t>
  </si>
  <si>
    <t>Además de lo anterior, el plan establece determinaciones de ordenación en las áreas vulnerables, que minimicen los riesgos en el sistema natural y la biodiversidad.</t>
  </si>
  <si>
    <t>El  modelo de ordenación contempla medidas bajo los principios de precaución, prevención de impactos y riesgos del cambio climático, con especial atención en los barrancos y en las zonas costeras (de manera directa e indirecta), para el desarrollo de acciones de adaptación que garanticen un litoral resiliente.</t>
  </si>
  <si>
    <t>Además, el  modelo de ordenación aborda los cambios en los usos del suelo en aquellas zonas del litoral y cauces de barrancos que presenten riesgos frente al cambio climático, incluyendo la no ocupación del mismo en aras a la  integridad de las personas y de las actividades, asi como de la regeneración y la recuperación de ecosistemas costeros y de los paisajes naturales.</t>
  </si>
  <si>
    <t>Además de lo anterior, refuerza el principio de prevención, evitando actuaciones puntuales inconexas y considerando el territorio como un conjunto organizado en unidades a escala de paisaje, en el que no todas las zonas tienen la misma capacidad de resiliencia.</t>
  </si>
  <si>
    <t>El plan establece los criterios de selección de suelos y selección de medidas de adaptación para disminuir los riesgos por desastres y para la priorización de las mismas, teniendo en cuenta,  únicamente,  el valor económico del costo de ejecución.</t>
  </si>
  <si>
    <t>El plan establece los criterios de selección de suelos y selección de medidas de adaptación para disminuir los riesgos por desastres y para la priorización de las mismas, teniendo en cuenta el valor económico del costo de ejecución, frente al costo de la "no acción" y  la valoración coste-beneficio y coste-efectividad de las mismas.</t>
  </si>
  <si>
    <t xml:space="preserve">El plan establece los criterios de selección de suelos y selección de medidas de adaptación para disminuir los riesgos por desastres y para la priorización de las mismas, teniendo en cuenta  el valor económico del costo de ejecución, frente al costo de la "no acción". </t>
  </si>
  <si>
    <t>ver MOT 1.1</t>
  </si>
  <si>
    <t>ver MOT 1.2</t>
  </si>
  <si>
    <t>ver MOT 1.3</t>
  </si>
  <si>
    <t>ver MOT 1.4</t>
  </si>
  <si>
    <t>ver MOT 1.5</t>
  </si>
  <si>
    <t>ver MOT 1.6</t>
  </si>
  <si>
    <t>ver MOT 2.1</t>
  </si>
  <si>
    <t>ver MOT 3.1</t>
  </si>
  <si>
    <t>ver MOT 3.2</t>
  </si>
  <si>
    <t>ver MOT 4.1</t>
  </si>
  <si>
    <t>ver MOT 4.2</t>
  </si>
  <si>
    <t>EQUILIBRIO TERRITORIAL</t>
  </si>
  <si>
    <t>TERRITORIO NEUTRO EN EMISIONES</t>
  </si>
  <si>
    <t>OCUPACIÓN RACIONAL Y EFICIENTE DEL SUELO</t>
  </si>
  <si>
    <t>TERRITORIO ADAPTADO Y RESILIENTE</t>
  </si>
</sst>
</file>

<file path=xl/styles.xml><?xml version="1.0" encoding="utf-8"?>
<styleSheet xmlns="http://schemas.openxmlformats.org/spreadsheetml/2006/main">
  <numFmts count="8">
    <numFmt numFmtId="44" formatCode="_-* #,##0.00\ &quot;€&quot;_-;\-* #,##0.00\ &quot;€&quot;_-;_-* &quot;-&quot;??\ &quot;€&quot;_-;_-@_-"/>
    <numFmt numFmtId="43" formatCode="_-* #,##0.00\ _€_-;\-* #,##0.00\ _€_-;_-* &quot;-&quot;??\ _€_-;_-@_-"/>
    <numFmt numFmtId="164" formatCode="#.##0\ [$€-C0A]"/>
    <numFmt numFmtId="165" formatCode="0.00\ &quot;€/m2y&quot;"/>
    <numFmt numFmtId="166" formatCode="_-* #,##0.00\ &quot;pta&quot;_-;\-* #,##0.00\ &quot;pta&quot;_-;_-* &quot;-&quot;??\ &quot;pta&quot;_-;_-@_-"/>
    <numFmt numFmtId="167" formatCode="_-* #,##0.00\ [$€-1]_-;\-* #,##0.00\ [$€-1]_-;_-* &quot;-&quot;??\ [$€-1]_-"/>
    <numFmt numFmtId="168" formatCode="_(&quot;€&quot;* #,##0.00_);_(&quot;€&quot;* \(#,##0.00\);_(&quot;€&quot;* &quot;-&quot;??_);_(@_)"/>
    <numFmt numFmtId="169" formatCode="_(* #,##0.00_);_(* \(#,##0.00\);_(* &quot;-&quot;??_);_(@_)"/>
  </numFmts>
  <fonts count="52">
    <font>
      <sz val="11"/>
      <color theme="1"/>
      <name val="Calibri"/>
      <family val="2"/>
      <scheme val="minor"/>
    </font>
    <font>
      <sz val="11"/>
      <color rgb="FF707070"/>
      <name val="Calibri"/>
      <family val="2"/>
      <scheme val="minor"/>
    </font>
    <font>
      <b/>
      <sz val="11"/>
      <color theme="2" tint="-0.74999237037263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707070"/>
      <name val="Calibri"/>
      <family val="2"/>
      <scheme val="minor"/>
    </font>
    <font>
      <sz val="11"/>
      <color indexed="8"/>
      <name val="Calibri"/>
      <family val="2"/>
    </font>
    <font>
      <sz val="10"/>
      <name val="Arial"/>
      <family val="2"/>
    </font>
    <font>
      <sz val="10"/>
      <name val="Verdana"/>
      <family val="2"/>
    </font>
    <font>
      <b/>
      <sz val="10"/>
      <name val="Arial"/>
      <family val="2"/>
    </font>
    <font>
      <sz val="11"/>
      <color theme="1"/>
      <name val="Arial"/>
      <family val="2"/>
    </font>
    <font>
      <sz val="11"/>
      <color theme="1"/>
      <name val="Rockwell"/>
      <family val="2"/>
    </font>
    <font>
      <sz val="10"/>
      <color theme="1"/>
      <name val="Arial"/>
      <family val="2"/>
    </font>
    <font>
      <sz val="9"/>
      <name val="Arial"/>
      <family val="2"/>
    </font>
    <font>
      <sz val="11"/>
      <color theme="0"/>
      <name val="Arial"/>
      <family val="2"/>
    </font>
    <font>
      <u/>
      <sz val="10"/>
      <color indexed="12"/>
      <name val="Arial"/>
      <family val="2"/>
    </font>
    <font>
      <sz val="9"/>
      <color indexed="8"/>
      <name val="Arial"/>
      <family val="2"/>
    </font>
    <font>
      <sz val="8"/>
      <color indexed="8"/>
      <name val="Arial"/>
      <family val="2"/>
    </font>
    <font>
      <sz val="11"/>
      <color theme="1"/>
      <name val="Century Gothic"/>
      <family val="2"/>
    </font>
    <font>
      <b/>
      <sz val="15"/>
      <color indexed="56"/>
      <name val="Arial"/>
      <family val="2"/>
    </font>
    <font>
      <sz val="11"/>
      <name val="ＭＳ 明朝"/>
      <family val="1"/>
      <charset val="128"/>
    </font>
    <font>
      <sz val="10"/>
      <color theme="1"/>
      <name val="Gotham Light"/>
      <family val="2"/>
    </font>
    <font>
      <sz val="10"/>
      <color theme="1"/>
      <name val="Calibri"/>
      <family val="2"/>
    </font>
    <font>
      <b/>
      <sz val="10.5"/>
      <color theme="1" tint="0.499984740745262"/>
      <name val="Calibri"/>
      <family val="2"/>
      <scheme val="minor"/>
    </font>
    <font>
      <sz val="10"/>
      <name val="MS Sans Serif"/>
      <family val="2"/>
    </font>
    <font>
      <sz val="10"/>
      <name val="MS Sans Serif"/>
      <family val="2"/>
    </font>
    <font>
      <sz val="18"/>
      <color theme="3"/>
      <name val="Cambria"/>
      <family val="2"/>
      <scheme val="major"/>
    </font>
    <font>
      <sz val="11"/>
      <color rgb="FF9C5700"/>
      <name val="Calibri"/>
      <family val="2"/>
      <scheme val="minor"/>
    </font>
    <font>
      <b/>
      <sz val="11"/>
      <color theme="1" tint="0.34998626667073579"/>
      <name val="Calibri"/>
      <family val="2"/>
      <scheme val="minor"/>
    </font>
    <font>
      <sz val="11"/>
      <color theme="1" tint="0.34998626667073579"/>
      <name val="Calibri"/>
      <family val="2"/>
      <scheme val="minor"/>
    </font>
    <font>
      <b/>
      <sz val="11"/>
      <color theme="1" tint="0.34998626667073579"/>
      <name val="Raleway"/>
      <family val="2"/>
    </font>
    <font>
      <b/>
      <sz val="8"/>
      <color theme="1" tint="0.34998626667073579"/>
      <name val="Calibri"/>
      <family val="2"/>
      <scheme val="minor"/>
    </font>
    <font>
      <sz val="12"/>
      <color theme="1" tint="0.34998626667073579"/>
      <name val="Arial"/>
      <family val="2"/>
    </font>
    <font>
      <sz val="10"/>
      <name val="MS Sans Serif"/>
    </font>
    <font>
      <b/>
      <sz val="14"/>
      <color theme="1" tint="0.34998626667073579"/>
      <name val="Calibri"/>
      <family val="2"/>
      <scheme val="minor"/>
    </font>
    <font>
      <sz val="14"/>
      <color theme="1" tint="0.34998626667073579"/>
      <name val="Calibri"/>
      <family val="2"/>
      <scheme val="minor"/>
    </font>
    <font>
      <sz val="14"/>
      <color theme="1"/>
      <name val="Calibri"/>
      <family val="2"/>
      <scheme val="minor"/>
    </font>
    <font>
      <sz val="11"/>
      <color rgb="FF000000"/>
      <name val="Calibri"/>
      <family val="2"/>
      <scheme val="minor"/>
    </font>
    <font>
      <vertAlign val="superscript"/>
      <sz val="11"/>
      <color theme="1"/>
      <name val="Calibri"/>
      <family val="2"/>
      <scheme val="minor"/>
    </font>
  </fonts>
  <fills count="52">
    <fill>
      <patternFill patternType="none"/>
    </fill>
    <fill>
      <patternFill patternType="gray125"/>
    </fill>
    <fill>
      <patternFill patternType="solid">
        <fgColor theme="0"/>
        <bgColor theme="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
      <patternFill patternType="solid">
        <fgColor theme="7"/>
        <bgColor indexed="64"/>
      </patternFill>
    </fill>
    <fill>
      <patternFill patternType="solid">
        <fgColor indexed="5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14999847407452621"/>
        <bgColor theme="0"/>
      </patternFill>
    </fill>
    <fill>
      <patternFill patternType="solid">
        <fgColor theme="4" tint="0.59999389629810485"/>
        <bgColor indexed="64"/>
      </patternFill>
    </fill>
    <fill>
      <patternFill patternType="solid">
        <fgColor theme="2" tint="-0.499984740745262"/>
        <bgColor indexed="64"/>
      </patternFill>
    </fill>
    <fill>
      <patternFill patternType="solid">
        <fgColor theme="2" tint="-0.249977111117893"/>
        <bgColor theme="0"/>
      </patternFill>
    </fill>
    <fill>
      <patternFill patternType="solid">
        <fgColor theme="2"/>
        <bgColor indexed="64"/>
      </patternFill>
    </fill>
    <fill>
      <patternFill patternType="solid">
        <fgColor rgb="FFFFFF00"/>
        <bgColor theme="0"/>
      </patternFill>
    </fill>
    <fill>
      <patternFill patternType="solid">
        <fgColor rgb="FFFFFF0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9.9978637043366805E-2"/>
        <bgColor theme="0"/>
      </patternFill>
    </fill>
  </fills>
  <borders count="62">
    <border>
      <left/>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right/>
      <top/>
      <bottom style="thick">
        <color indexed="62"/>
      </bottom>
      <diagonal/>
    </border>
    <border>
      <left/>
      <right/>
      <top/>
      <bottom style="medium">
        <color theme="1" tint="0.499984740745262"/>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style="thin">
        <color auto="1"/>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top/>
      <bottom style="medium">
        <color indexed="64"/>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medium">
        <color indexed="64"/>
      </right>
      <top style="medium">
        <color indexed="64"/>
      </top>
      <bottom style="thin">
        <color auto="1"/>
      </bottom>
      <diagonal/>
    </border>
    <border>
      <left style="thin">
        <color auto="1"/>
      </left>
      <right/>
      <top style="thin">
        <color auto="1"/>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thin">
        <color indexed="64"/>
      </left>
      <right style="thin">
        <color indexed="64"/>
      </right>
      <top/>
      <bottom/>
      <diagonal/>
    </border>
    <border>
      <left style="medium">
        <color indexed="64"/>
      </left>
      <right style="thin">
        <color auto="1"/>
      </right>
      <top/>
      <bottom/>
      <diagonal/>
    </border>
    <border>
      <left style="medium">
        <color indexed="64"/>
      </left>
      <right style="thin">
        <color indexed="64"/>
      </right>
      <top style="thin">
        <color auto="1"/>
      </top>
      <bottom/>
      <diagonal/>
    </border>
    <border>
      <left/>
      <right style="medium">
        <color indexed="64"/>
      </right>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
      <left style="medium">
        <color indexed="64"/>
      </left>
      <right/>
      <top/>
      <bottom style="thin">
        <color auto="1"/>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206">
    <xf numFmtId="0" fontId="0" fillId="0" borderId="0"/>
    <xf numFmtId="0" fontId="4" fillId="0" borderId="6" applyNumberFormat="0" applyFill="0" applyAlignment="0" applyProtection="0"/>
    <xf numFmtId="0" fontId="5" fillId="0" borderId="7" applyNumberFormat="0" applyFill="0" applyAlignment="0" applyProtection="0"/>
    <xf numFmtId="0" fontId="6" fillId="0" borderId="8" applyNumberFormat="0" applyFill="0" applyAlignment="0" applyProtection="0"/>
    <xf numFmtId="0" fontId="6" fillId="0" borderId="0" applyNumberFormat="0" applyFill="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6" borderId="9" applyNumberFormat="0" applyAlignment="0" applyProtection="0"/>
    <xf numFmtId="0" fontId="10" fillId="7" borderId="10" applyNumberFormat="0" applyAlignment="0" applyProtection="0"/>
    <xf numFmtId="0" fontId="11" fillId="7" borderId="9" applyNumberFormat="0" applyAlignment="0" applyProtection="0"/>
    <xf numFmtId="0" fontId="12" fillId="0" borderId="11" applyNumberFormat="0" applyFill="0" applyAlignment="0" applyProtection="0"/>
    <xf numFmtId="0" fontId="13" fillId="8" borderId="12" applyNumberFormat="0" applyAlignment="0" applyProtection="0"/>
    <xf numFmtId="0" fontId="14" fillId="0" borderId="0" applyNumberFormat="0" applyFill="0" applyBorder="0" applyAlignment="0" applyProtection="0"/>
    <xf numFmtId="0" fontId="3" fillId="9" borderId="13" applyNumberFormat="0" applyFont="0" applyAlignment="0" applyProtection="0"/>
    <xf numFmtId="0" fontId="15" fillId="0" borderId="0" applyNumberFormat="0" applyFill="0" applyBorder="0" applyAlignment="0" applyProtection="0"/>
    <xf numFmtId="0" fontId="16" fillId="0" borderId="14" applyNumberFormat="0" applyFill="0" applyAlignment="0" applyProtection="0"/>
    <xf numFmtId="0" fontId="17"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7"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7"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7"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7"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7"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49" fontId="22" fillId="34" borderId="18" applyNumberFormat="0" applyAlignment="0"/>
    <xf numFmtId="0" fontId="21" fillId="0" borderId="0"/>
    <xf numFmtId="0" fontId="21" fillId="0" borderId="0"/>
    <xf numFmtId="0" fontId="21" fillId="0" borderId="0"/>
    <xf numFmtId="9" fontId="19" fillId="0" borderId="0" applyFont="0" applyFill="0" applyBorder="0" applyAlignment="0" applyProtection="0"/>
    <xf numFmtId="9" fontId="19" fillId="0" borderId="0" applyFont="0" applyFill="0" applyBorder="0" applyAlignment="0" applyProtection="0"/>
    <xf numFmtId="0" fontId="20" fillId="0" borderId="0"/>
    <xf numFmtId="164" fontId="23" fillId="0" borderId="0"/>
    <xf numFmtId="164" fontId="24" fillId="0" borderId="0"/>
    <xf numFmtId="164" fontId="25" fillId="0" borderId="0" applyFill="0" applyBorder="0">
      <alignment horizontal="center" vertical="center"/>
    </xf>
    <xf numFmtId="0" fontId="23" fillId="0" borderId="0"/>
    <xf numFmtId="0" fontId="25" fillId="0" borderId="0" applyFill="0" applyBorder="0">
      <alignment horizontal="center" vertical="center"/>
    </xf>
    <xf numFmtId="2" fontId="26" fillId="34" borderId="18">
      <alignment horizontal="center" vertical="center" wrapText="1"/>
    </xf>
    <xf numFmtId="0" fontId="27" fillId="10" borderId="0" applyNumberFormat="0" applyBorder="0" applyAlignment="0" applyProtection="0"/>
    <xf numFmtId="44" fontId="19" fillId="0" borderId="0" applyFont="0" applyFill="0" applyBorder="0" applyAlignment="0" applyProtection="0"/>
    <xf numFmtId="0" fontId="28" fillId="0" borderId="0" applyNumberFormat="0" applyFill="0" applyBorder="0" applyAlignment="0" applyProtection="0">
      <alignment vertical="top"/>
      <protection locked="0"/>
    </xf>
    <xf numFmtId="0" fontId="29" fillId="38" borderId="19" applyBorder="0">
      <alignment horizontal="left" vertical="center"/>
    </xf>
    <xf numFmtId="165" fontId="29" fillId="35" borderId="19" applyBorder="0">
      <alignment horizontal="center" vertical="center"/>
    </xf>
    <xf numFmtId="0" fontId="30" fillId="36" borderId="1">
      <alignment horizontal="center" vertical="center" wrapText="1"/>
    </xf>
    <xf numFmtId="0" fontId="19" fillId="0" borderId="0" applyFont="0" applyFill="0" applyBorder="0" applyAlignment="0" applyProtection="0"/>
    <xf numFmtId="164" fontId="3" fillId="0" borderId="0"/>
    <xf numFmtId="0" fontId="31" fillId="0" borderId="0"/>
    <xf numFmtId="164" fontId="31" fillId="0" borderId="0"/>
    <xf numFmtId="0" fontId="24" fillId="0" borderId="0"/>
    <xf numFmtId="0" fontId="24" fillId="0" borderId="0"/>
    <xf numFmtId="0" fontId="31" fillId="0" borderId="0"/>
    <xf numFmtId="0" fontId="31" fillId="0" borderId="0"/>
    <xf numFmtId="164" fontId="3" fillId="0" borderId="0"/>
    <xf numFmtId="0" fontId="32" fillId="0" borderId="20" applyNumberFormat="0" applyFill="0" applyAlignment="0" applyProtection="0"/>
    <xf numFmtId="0" fontId="33" fillId="0" borderId="0"/>
    <xf numFmtId="49" fontId="22" fillId="34" borderId="18" applyNumberFormat="0" applyAlignment="0"/>
    <xf numFmtId="0" fontId="21" fillId="0" borderId="0"/>
    <xf numFmtId="0" fontId="21" fillId="0" borderId="0"/>
    <xf numFmtId="9" fontId="19" fillId="0" borderId="0" applyFont="0" applyFill="0" applyBorder="0" applyAlignment="0" applyProtection="0"/>
    <xf numFmtId="2" fontId="26" fillId="34" borderId="18">
      <alignment horizontal="center" vertical="center" wrapText="1"/>
    </xf>
    <xf numFmtId="44" fontId="19" fillId="0" borderId="0" applyFont="0" applyFill="0" applyBorder="0" applyAlignment="0" applyProtection="0"/>
    <xf numFmtId="9" fontId="20" fillId="0" borderId="0" applyFont="0" applyFill="0" applyBorder="0" applyAlignment="0" applyProtection="0"/>
    <xf numFmtId="166" fontId="20" fillId="0" borderId="0" applyFont="0" applyFill="0" applyBorder="0" applyAlignment="0" applyProtection="0"/>
    <xf numFmtId="167" fontId="20" fillId="0" borderId="0" applyFont="0" applyFill="0" applyBorder="0" applyAlignment="0" applyProtection="0"/>
    <xf numFmtId="43" fontId="3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3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4" fillId="0" borderId="0"/>
    <xf numFmtId="0" fontId="3" fillId="0" borderId="0"/>
    <xf numFmtId="0" fontId="3" fillId="0" borderId="0"/>
    <xf numFmtId="0" fontId="3" fillId="0" borderId="0"/>
    <xf numFmtId="0" fontId="34" fillId="0" borderId="0"/>
    <xf numFmtId="0" fontId="21" fillId="0" borderId="0"/>
    <xf numFmtId="0" fontId="25" fillId="0" borderId="0"/>
    <xf numFmtId="0" fontId="25" fillId="0" borderId="0"/>
    <xf numFmtId="0" fontId="25" fillId="0" borderId="0"/>
    <xf numFmtId="0" fontId="25" fillId="0" borderId="0"/>
    <xf numFmtId="0" fontId="3" fillId="0" borderId="0"/>
    <xf numFmtId="0" fontId="3" fillId="0" borderId="0"/>
    <xf numFmtId="0" fontId="3" fillId="0" borderId="0"/>
    <xf numFmtId="0" fontId="3" fillId="0" borderId="0"/>
    <xf numFmtId="0" fontId="3" fillId="0" borderId="0"/>
    <xf numFmtId="0" fontId="25" fillId="0" borderId="0"/>
    <xf numFmtId="0" fontId="25" fillId="0" borderId="0"/>
    <xf numFmtId="0" fontId="25" fillId="0" borderId="0"/>
    <xf numFmtId="0" fontId="25"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1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36" fillId="37" borderId="21"/>
    <xf numFmtId="0" fontId="37" fillId="0" borderId="0"/>
    <xf numFmtId="40" fontId="38" fillId="0" borderId="0" applyFont="0" applyFill="0" applyBorder="0" applyAlignment="0" applyProtection="0"/>
    <xf numFmtId="43" fontId="3"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39" fillId="0" borderId="0" applyNumberFormat="0" applyFill="0" applyBorder="0" applyAlignment="0" applyProtection="0"/>
    <xf numFmtId="0" fontId="40" fillId="5" borderId="0" applyNumberFormat="0" applyBorder="0" applyAlignment="0" applyProtection="0"/>
    <xf numFmtId="0" fontId="3" fillId="13"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9" fontId="19"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169" fontId="3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40" fontId="37" fillId="0" borderId="0" applyFont="0" applyFill="0" applyBorder="0" applyAlignment="0" applyProtection="0"/>
    <xf numFmtId="169" fontId="3" fillId="0" borderId="0" applyFont="0" applyFill="0" applyBorder="0" applyAlignment="0" applyProtection="0"/>
    <xf numFmtId="168" fontId="19" fillId="0" borderId="0" applyFont="0" applyFill="0" applyBorder="0" applyAlignment="0" applyProtection="0"/>
    <xf numFmtId="168" fontId="19" fillId="0" borderId="0" applyFont="0" applyFill="0" applyBorder="0" applyAlignment="0" applyProtection="0"/>
    <xf numFmtId="40" fontId="37" fillId="0" borderId="0" applyFont="0" applyFill="0" applyBorder="0" applyAlignment="0" applyProtection="0"/>
    <xf numFmtId="0" fontId="37" fillId="0" borderId="0"/>
    <xf numFmtId="40" fontId="37"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3" fontId="34" fillId="0" borderId="0" applyFont="0" applyFill="0" applyBorder="0" applyAlignment="0" applyProtection="0"/>
    <xf numFmtId="43" fontId="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46" fillId="0" borderId="0"/>
    <xf numFmtId="0" fontId="37" fillId="0" borderId="0"/>
    <xf numFmtId="9" fontId="3" fillId="0" borderId="0" applyFont="0" applyFill="0" applyBorder="0" applyAlignment="0" applyProtection="0"/>
    <xf numFmtId="0" fontId="37" fillId="0" borderId="0"/>
    <xf numFmtId="0" fontId="37" fillId="0" borderId="0"/>
  </cellStyleXfs>
  <cellXfs count="191">
    <xf numFmtId="0" fontId="0" fillId="0" borderId="0" xfId="0"/>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Fill="1" applyBorder="1" applyAlignment="1">
      <alignment vertical="center" wrapText="1"/>
    </xf>
    <xf numFmtId="0" fontId="18" fillId="0" borderId="0" xfId="0" applyFont="1" applyFill="1" applyBorder="1" applyAlignment="1">
      <alignment horizontal="center" vertical="center" wrapText="1"/>
    </xf>
    <xf numFmtId="10" fontId="1" fillId="0" borderId="0" xfId="0" applyNumberFormat="1" applyFont="1" applyFill="1" applyBorder="1" applyAlignment="1" applyProtection="1">
      <alignment horizontal="center" vertical="center" wrapText="1"/>
      <protection hidden="1"/>
    </xf>
    <xf numFmtId="0" fontId="43" fillId="42" borderId="24" xfId="0" applyFont="1" applyFill="1" applyBorder="1" applyAlignment="1">
      <alignment horizontal="center" vertical="center" wrapText="1"/>
    </xf>
    <xf numFmtId="10" fontId="41" fillId="40" borderId="18" xfId="0" applyNumberFormat="1" applyFont="1" applyFill="1" applyBorder="1" applyAlignment="1" applyProtection="1">
      <alignment horizontal="center" vertical="center"/>
      <protection hidden="1"/>
    </xf>
    <xf numFmtId="10" fontId="1" fillId="0" borderId="0" xfId="0" applyNumberFormat="1" applyFont="1" applyFill="1" applyBorder="1" applyAlignment="1" applyProtection="1">
      <alignment horizontal="center" vertical="center" wrapText="1"/>
      <protection hidden="1"/>
    </xf>
    <xf numFmtId="10" fontId="18" fillId="0" borderId="0" xfId="0" applyNumberFormat="1" applyFont="1" applyFill="1" applyBorder="1" applyAlignment="1" applyProtection="1">
      <alignment horizontal="center" vertical="center" wrapText="1"/>
      <protection hidden="1"/>
    </xf>
    <xf numFmtId="0" fontId="18" fillId="45" borderId="3" xfId="0" applyFont="1" applyFill="1" applyBorder="1" applyAlignment="1">
      <alignment horizontal="center" vertical="center" wrapText="1"/>
    </xf>
    <xf numFmtId="0" fontId="18" fillId="45" borderId="38" xfId="0" applyFont="1" applyFill="1" applyBorder="1" applyAlignment="1">
      <alignment horizontal="center" vertical="center" wrapText="1"/>
    </xf>
    <xf numFmtId="0" fontId="0" fillId="0" borderId="0" xfId="0" applyAlignment="1">
      <alignment horizontal="center" vertical="center" wrapText="1"/>
    </xf>
    <xf numFmtId="0" fontId="0" fillId="0" borderId="0" xfId="0" applyFont="1" applyAlignment="1">
      <alignment horizontal="left" vertical="center" wrapText="1"/>
    </xf>
    <xf numFmtId="0" fontId="0" fillId="0" borderId="0" xfId="0" applyFont="1" applyBorder="1" applyAlignment="1">
      <alignment horizontal="center" vertical="center" wrapText="1"/>
    </xf>
    <xf numFmtId="4" fontId="0" fillId="0" borderId="37" xfId="0" applyNumberFormat="1" applyFont="1" applyBorder="1" applyAlignment="1">
      <alignment vertical="center" wrapText="1"/>
    </xf>
    <xf numFmtId="4" fontId="0" fillId="0" borderId="38" xfId="0" applyNumberFormat="1" applyFont="1" applyBorder="1" applyAlignment="1">
      <alignment vertical="center" wrapText="1"/>
    </xf>
    <xf numFmtId="0" fontId="18" fillId="47" borderId="35" xfId="0" applyFont="1" applyFill="1" applyBorder="1" applyAlignment="1" applyProtection="1">
      <alignment horizontal="left" vertical="center" wrapText="1"/>
      <protection hidden="1"/>
    </xf>
    <xf numFmtId="0" fontId="1" fillId="47" borderId="1" xfId="0" applyFont="1" applyFill="1" applyBorder="1" applyAlignment="1" applyProtection="1">
      <alignment horizontal="left" vertical="center" wrapText="1"/>
      <protection hidden="1"/>
    </xf>
    <xf numFmtId="0" fontId="18" fillId="47" borderId="42" xfId="0" applyFont="1" applyFill="1" applyBorder="1" applyAlignment="1" applyProtection="1">
      <alignment horizontal="left" vertical="center" wrapText="1"/>
      <protection hidden="1"/>
    </xf>
    <xf numFmtId="0" fontId="1" fillId="47" borderId="43" xfId="0" applyFont="1" applyFill="1" applyBorder="1" applyAlignment="1" applyProtection="1">
      <alignment horizontal="left" vertical="center" wrapText="1"/>
      <protection hidden="1"/>
    </xf>
    <xf numFmtId="10" fontId="18" fillId="0" borderId="0" xfId="0" applyNumberFormat="1" applyFont="1" applyFill="1" applyBorder="1" applyAlignment="1" applyProtection="1">
      <alignment horizontal="center" vertical="center" wrapText="1"/>
      <protection hidden="1"/>
    </xf>
    <xf numFmtId="0" fontId="13" fillId="44" borderId="16" xfId="0" applyFont="1" applyFill="1" applyBorder="1" applyAlignment="1">
      <alignment horizontal="center" vertical="center" textRotation="90" wrapText="1"/>
    </xf>
    <xf numFmtId="0" fontId="18" fillId="0" borderId="35" xfId="0" applyFont="1" applyFill="1" applyBorder="1" applyAlignment="1" applyProtection="1">
      <alignment horizontal="left" vertical="center" wrapText="1"/>
      <protection hidden="1"/>
    </xf>
    <xf numFmtId="0" fontId="1" fillId="0" borderId="1" xfId="0" applyFont="1" applyFill="1" applyBorder="1" applyAlignment="1" applyProtection="1">
      <alignment horizontal="left" vertical="center" wrapText="1"/>
      <protection hidden="1"/>
    </xf>
    <xf numFmtId="4" fontId="18" fillId="0" borderId="1" xfId="0" applyNumberFormat="1" applyFont="1" applyFill="1" applyBorder="1" applyAlignment="1" applyProtection="1">
      <alignment horizontal="center" vertical="center" wrapText="1"/>
      <protection hidden="1"/>
    </xf>
    <xf numFmtId="4" fontId="18" fillId="0" borderId="22" xfId="0" applyNumberFormat="1" applyFont="1" applyFill="1" applyBorder="1" applyAlignment="1" applyProtection="1">
      <alignment horizontal="center" vertical="center" wrapText="1"/>
      <protection hidden="1"/>
    </xf>
    <xf numFmtId="0" fontId="13" fillId="48" borderId="16" xfId="0" applyFont="1" applyFill="1" applyBorder="1" applyAlignment="1">
      <alignment horizontal="center" vertical="center" textRotation="90" wrapText="1"/>
    </xf>
    <xf numFmtId="0" fontId="2" fillId="48" borderId="44" xfId="0" applyFont="1" applyFill="1" applyBorder="1" applyAlignment="1">
      <alignment horizontal="center" vertical="center" textRotation="90" wrapText="1"/>
    </xf>
    <xf numFmtId="0" fontId="13" fillId="48" borderId="17" xfId="0" applyFont="1" applyFill="1" applyBorder="1" applyAlignment="1">
      <alignment horizontal="center" vertical="center" textRotation="90" wrapText="1"/>
    </xf>
    <xf numFmtId="0" fontId="2" fillId="48" borderId="41" xfId="0" applyFont="1" applyFill="1" applyBorder="1" applyAlignment="1">
      <alignment horizontal="center" vertical="center" textRotation="90" wrapText="1"/>
    </xf>
    <xf numFmtId="0" fontId="0" fillId="0" borderId="0" xfId="0" applyFont="1" applyAlignment="1">
      <alignment vertical="center"/>
    </xf>
    <xf numFmtId="0" fontId="42" fillId="0" borderId="0" xfId="0" applyFont="1" applyAlignment="1">
      <alignment vertical="center" wrapText="1"/>
    </xf>
    <xf numFmtId="0" fontId="16" fillId="0" borderId="0" xfId="0" applyFont="1" applyAlignment="1">
      <alignment horizontal="left" vertical="center"/>
    </xf>
    <xf numFmtId="0" fontId="0" fillId="0" borderId="0" xfId="0" applyFont="1" applyBorder="1" applyAlignment="1">
      <alignment horizontal="left" vertical="center" wrapText="1"/>
    </xf>
    <xf numFmtId="0" fontId="0" fillId="0" borderId="0" xfId="0" applyFont="1" applyBorder="1" applyAlignment="1">
      <alignment vertical="center" wrapText="1"/>
    </xf>
    <xf numFmtId="0" fontId="16" fillId="0" borderId="0" xfId="0" applyFont="1" applyAlignment="1">
      <alignment horizontal="left" vertical="center" wrapText="1"/>
    </xf>
    <xf numFmtId="0" fontId="16" fillId="0" borderId="0" xfId="0" applyFont="1" applyAlignment="1">
      <alignment horizontal="left" vertical="center" wrapText="1"/>
    </xf>
    <xf numFmtId="0" fontId="16" fillId="0" borderId="0" xfId="0" applyFont="1" applyAlignment="1">
      <alignment vertical="center" wrapText="1"/>
    </xf>
    <xf numFmtId="0" fontId="16" fillId="0" borderId="0" xfId="0" applyFont="1" applyBorder="1" applyAlignment="1">
      <alignment horizontal="left" vertical="center" wrapText="1"/>
    </xf>
    <xf numFmtId="0" fontId="0" fillId="0" borderId="0" xfId="0" applyFont="1" applyAlignment="1">
      <alignment horizontal="right" vertical="center" wrapText="1"/>
    </xf>
    <xf numFmtId="0" fontId="0" fillId="0" borderId="0" xfId="0" applyAlignment="1">
      <alignment vertical="center" wrapText="1"/>
    </xf>
    <xf numFmtId="10" fontId="47" fillId="50" borderId="38" xfId="0" applyNumberFormat="1" applyFont="1" applyFill="1" applyBorder="1" applyAlignment="1">
      <alignment vertical="center"/>
    </xf>
    <xf numFmtId="0" fontId="48" fillId="50" borderId="38" xfId="0" applyFont="1" applyFill="1" applyBorder="1" applyAlignment="1">
      <alignment vertical="center" wrapText="1"/>
    </xf>
    <xf numFmtId="10" fontId="48" fillId="50" borderId="38" xfId="203" applyNumberFormat="1" applyFont="1" applyFill="1" applyBorder="1" applyAlignment="1">
      <alignment vertical="center" wrapText="1"/>
    </xf>
    <xf numFmtId="0" fontId="49" fillId="50" borderId="38" xfId="0" applyFont="1" applyFill="1" applyBorder="1" applyAlignment="1">
      <alignment vertical="center" wrapText="1"/>
    </xf>
    <xf numFmtId="0" fontId="49" fillId="50" borderId="36" xfId="0" applyFont="1" applyFill="1" applyBorder="1" applyAlignment="1">
      <alignment vertical="center" wrapText="1"/>
    </xf>
    <xf numFmtId="0" fontId="0" fillId="0" borderId="0" xfId="0" applyBorder="1" applyAlignment="1">
      <alignment horizontal="left" vertical="center" wrapText="1"/>
    </xf>
    <xf numFmtId="0" fontId="16" fillId="0" borderId="0" xfId="0" applyFont="1" applyFill="1" applyBorder="1" applyAlignment="1">
      <alignment horizontal="left" vertical="center" wrapText="1"/>
    </xf>
    <xf numFmtId="0" fontId="0" fillId="0" borderId="0" xfId="0" applyFont="1" applyBorder="1" applyAlignment="1">
      <alignment vertical="center" wrapText="1"/>
    </xf>
    <xf numFmtId="0" fontId="0" fillId="0" borderId="0" xfId="0" applyBorder="1" applyAlignment="1">
      <alignment vertical="center" wrapText="1"/>
    </xf>
    <xf numFmtId="0" fontId="0" fillId="0" borderId="0" xfId="0" applyAlignment="1">
      <alignment horizontal="right" vertical="center" wrapText="1"/>
    </xf>
    <xf numFmtId="0" fontId="50" fillId="0" borderId="0" xfId="0" applyFont="1"/>
    <xf numFmtId="0" fontId="0" fillId="0" borderId="0" xfId="0" applyFont="1" applyFill="1" applyBorder="1" applyAlignment="1">
      <alignment horizontal="left" vertical="center" wrapText="1"/>
    </xf>
    <xf numFmtId="0" fontId="50" fillId="0" borderId="0" xfId="0" applyFont="1" applyAlignment="1">
      <alignment vertical="center"/>
    </xf>
    <xf numFmtId="10" fontId="41" fillId="39" borderId="22" xfId="162" applyNumberFormat="1" applyFont="1" applyFill="1" applyBorder="1" applyAlignment="1" applyProtection="1">
      <alignment horizontal="center" vertical="center" wrapText="1"/>
      <protection hidden="1"/>
    </xf>
    <xf numFmtId="10" fontId="41" fillId="39" borderId="23" xfId="162" applyNumberFormat="1" applyFont="1" applyFill="1" applyBorder="1" applyAlignment="1" applyProtection="1">
      <alignment horizontal="center" vertical="center" wrapText="1"/>
      <protection hidden="1"/>
    </xf>
    <xf numFmtId="0" fontId="0" fillId="0" borderId="0" xfId="0" applyFont="1" applyFill="1" applyAlignment="1">
      <alignment vertical="center" wrapText="1"/>
    </xf>
    <xf numFmtId="0" fontId="0" fillId="0" borderId="0" xfId="0" applyFill="1" applyBorder="1" applyAlignment="1">
      <alignment horizontal="left" vertical="center" wrapText="1"/>
    </xf>
    <xf numFmtId="0" fontId="41" fillId="51" borderId="2" xfId="0" applyFont="1" applyFill="1" applyBorder="1" applyAlignment="1">
      <alignment horizontal="center" vertical="center" wrapText="1"/>
    </xf>
    <xf numFmtId="0" fontId="42" fillId="0" borderId="0" xfId="0" applyFont="1" applyAlignment="1">
      <alignment vertical="center"/>
    </xf>
    <xf numFmtId="4" fontId="41" fillId="39" borderId="18" xfId="0" applyNumberFormat="1" applyFont="1" applyFill="1" applyBorder="1" applyAlignment="1" applyProtection="1">
      <alignment horizontal="center" vertical="center" wrapText="1"/>
      <protection hidden="1"/>
    </xf>
    <xf numFmtId="10" fontId="41" fillId="0" borderId="0" xfId="0" applyNumberFormat="1" applyFont="1" applyAlignment="1">
      <alignment vertical="center"/>
    </xf>
    <xf numFmtId="10" fontId="42" fillId="46" borderId="18" xfId="0" applyNumberFormat="1" applyFont="1" applyFill="1" applyBorder="1" applyAlignment="1" applyProtection="1">
      <alignment horizontal="center" vertical="center" wrapText="1"/>
      <protection hidden="1"/>
    </xf>
    <xf numFmtId="0" fontId="42" fillId="46" borderId="18" xfId="0" applyFont="1" applyFill="1" applyBorder="1" applyAlignment="1">
      <alignment horizontal="center" vertical="center"/>
    </xf>
    <xf numFmtId="0" fontId="42" fillId="46" borderId="18" xfId="0" applyFont="1" applyFill="1" applyBorder="1" applyAlignment="1">
      <alignment vertical="center"/>
    </xf>
    <xf numFmtId="0" fontId="42" fillId="46" borderId="0" xfId="0" applyFont="1" applyFill="1" applyAlignment="1">
      <alignment vertical="center"/>
    </xf>
    <xf numFmtId="0" fontId="0" fillId="0" borderId="0" xfId="0" applyAlignment="1">
      <alignment vertical="center"/>
    </xf>
    <xf numFmtId="10" fontId="0" fillId="0" borderId="0" xfId="0" applyNumberFormat="1" applyFont="1" applyAlignment="1">
      <alignment horizontal="center" vertical="center"/>
    </xf>
    <xf numFmtId="0" fontId="42" fillId="49" borderId="18" xfId="0" applyFont="1" applyFill="1" applyBorder="1" applyAlignment="1">
      <alignment horizontal="center" vertical="center"/>
    </xf>
    <xf numFmtId="0" fontId="42" fillId="49" borderId="0" xfId="0" applyFont="1" applyFill="1" applyAlignment="1">
      <alignment vertical="center"/>
    </xf>
    <xf numFmtId="0" fontId="43" fillId="42" borderId="15" xfId="0" applyFont="1" applyFill="1" applyBorder="1" applyAlignment="1">
      <alignment horizontal="center" vertical="center" wrapText="1"/>
    </xf>
    <xf numFmtId="10" fontId="41" fillId="2" borderId="29" xfId="0" applyNumberFormat="1" applyFont="1" applyFill="1" applyBorder="1" applyAlignment="1" applyProtection="1">
      <alignment horizontal="left" vertical="center" wrapText="1"/>
      <protection hidden="1"/>
    </xf>
    <xf numFmtId="10" fontId="41" fillId="2" borderId="48" xfId="0" applyNumberFormat="1" applyFont="1" applyFill="1" applyBorder="1" applyAlignment="1" applyProtection="1">
      <alignment horizontal="left" vertical="center" wrapText="1"/>
      <protection hidden="1"/>
    </xf>
    <xf numFmtId="10" fontId="41" fillId="2" borderId="49" xfId="0" applyNumberFormat="1" applyFont="1" applyFill="1" applyBorder="1" applyAlignment="1" applyProtection="1">
      <alignment horizontal="left" vertical="center" wrapText="1"/>
      <protection hidden="1"/>
    </xf>
    <xf numFmtId="10" fontId="41" fillId="2" borderId="50" xfId="0" applyNumberFormat="1" applyFont="1" applyFill="1" applyBorder="1" applyAlignment="1" applyProtection="1">
      <alignment horizontal="left" vertical="center" wrapText="1"/>
      <protection hidden="1"/>
    </xf>
    <xf numFmtId="10" fontId="41" fillId="0" borderId="51" xfId="0" applyNumberFormat="1" applyFont="1" applyFill="1" applyBorder="1" applyAlignment="1" applyProtection="1">
      <alignment horizontal="left" vertical="center" wrapText="1"/>
      <protection hidden="1"/>
    </xf>
    <xf numFmtId="10" fontId="41" fillId="0" borderId="52" xfId="0" applyNumberFormat="1" applyFont="1" applyFill="1" applyBorder="1" applyAlignment="1" applyProtection="1">
      <alignment horizontal="left" vertical="center" wrapText="1"/>
      <protection hidden="1"/>
    </xf>
    <xf numFmtId="10" fontId="41" fillId="2" borderId="53" xfId="0" applyNumberFormat="1" applyFont="1" applyFill="1" applyBorder="1" applyAlignment="1" applyProtection="1">
      <alignment horizontal="left" vertical="center" wrapText="1"/>
      <protection hidden="1"/>
    </xf>
    <xf numFmtId="10" fontId="41" fillId="2" borderId="54" xfId="0" applyNumberFormat="1" applyFont="1" applyFill="1" applyBorder="1" applyAlignment="1" applyProtection="1">
      <alignment horizontal="left" vertical="center" wrapText="1"/>
      <protection hidden="1"/>
    </xf>
    <xf numFmtId="10" fontId="41" fillId="2" borderId="51" xfId="0" applyNumberFormat="1" applyFont="1" applyFill="1" applyBorder="1" applyAlignment="1" applyProtection="1">
      <alignment horizontal="left" vertical="center" wrapText="1"/>
      <protection hidden="1"/>
    </xf>
    <xf numFmtId="10" fontId="41" fillId="2" borderId="52" xfId="0" applyNumberFormat="1" applyFont="1" applyFill="1" applyBorder="1" applyAlignment="1" applyProtection="1">
      <alignment horizontal="left" vertical="center" wrapText="1"/>
      <protection hidden="1"/>
    </xf>
    <xf numFmtId="10" fontId="41" fillId="2" borderId="46" xfId="0" applyNumberFormat="1" applyFont="1" applyFill="1" applyBorder="1" applyAlignment="1" applyProtection="1">
      <alignment horizontal="left" vertical="center" wrapText="1"/>
      <protection hidden="1"/>
    </xf>
    <xf numFmtId="10" fontId="41" fillId="2" borderId="55" xfId="0" applyNumberFormat="1" applyFont="1" applyFill="1" applyBorder="1" applyAlignment="1" applyProtection="1">
      <alignment horizontal="left" vertical="center" wrapText="1"/>
      <protection hidden="1"/>
    </xf>
    <xf numFmtId="10" fontId="42" fillId="2" borderId="34" xfId="0" applyNumberFormat="1" applyFont="1" applyFill="1" applyBorder="1" applyAlignment="1" applyProtection="1">
      <alignment horizontal="center" vertical="center" wrapText="1"/>
      <protection hidden="1"/>
    </xf>
    <xf numFmtId="10" fontId="42" fillId="2" borderId="60" xfId="0" applyNumberFormat="1" applyFont="1" applyFill="1" applyBorder="1" applyAlignment="1" applyProtection="1">
      <alignment horizontal="center" vertical="center" wrapText="1"/>
      <protection hidden="1"/>
    </xf>
    <xf numFmtId="10" fontId="42" fillId="2" borderId="61" xfId="0" applyNumberFormat="1" applyFont="1" applyFill="1" applyBorder="1" applyAlignment="1" applyProtection="1">
      <alignment horizontal="center" vertical="center" wrapText="1"/>
      <protection hidden="1"/>
    </xf>
    <xf numFmtId="10" fontId="42" fillId="51" borderId="57" xfId="0" applyNumberFormat="1" applyFont="1" applyFill="1" applyBorder="1" applyAlignment="1" applyProtection="1">
      <alignment horizontal="center" vertical="center" wrapText="1"/>
      <protection hidden="1"/>
    </xf>
    <xf numFmtId="10" fontId="42" fillId="51" borderId="58" xfId="0" applyNumberFormat="1" applyFont="1" applyFill="1" applyBorder="1" applyAlignment="1" applyProtection="1">
      <alignment horizontal="center" vertical="center" wrapText="1"/>
      <protection hidden="1"/>
    </xf>
    <xf numFmtId="10" fontId="42" fillId="51" borderId="59" xfId="0" applyNumberFormat="1" applyFont="1" applyFill="1" applyBorder="1" applyAlignment="1" applyProtection="1">
      <alignment horizontal="center" vertical="center" wrapText="1"/>
      <protection hidden="1"/>
    </xf>
    <xf numFmtId="10" fontId="41" fillId="50" borderId="37" xfId="0" applyNumberFormat="1" applyFont="1" applyFill="1" applyBorder="1" applyAlignment="1">
      <alignment vertical="center" wrapText="1"/>
    </xf>
    <xf numFmtId="10" fontId="41" fillId="50" borderId="38" xfId="0" applyNumberFormat="1" applyFont="1" applyFill="1" applyBorder="1" applyAlignment="1">
      <alignment vertical="center"/>
    </xf>
    <xf numFmtId="0" fontId="42" fillId="50" borderId="38" xfId="0" applyFont="1" applyFill="1" applyBorder="1" applyAlignment="1">
      <alignment vertical="center" wrapText="1"/>
    </xf>
    <xf numFmtId="10" fontId="42" fillId="50" borderId="38" xfId="203" applyNumberFormat="1" applyFont="1" applyFill="1" applyBorder="1" applyAlignment="1">
      <alignment vertical="center" wrapText="1"/>
    </xf>
    <xf numFmtId="0" fontId="0" fillId="50" borderId="38" xfId="0" applyFont="1" applyFill="1" applyBorder="1" applyAlignment="1">
      <alignment vertical="center" wrapText="1"/>
    </xf>
    <xf numFmtId="0" fontId="0" fillId="50" borderId="36" xfId="0" applyFont="1" applyFill="1" applyBorder="1" applyAlignment="1">
      <alignment vertical="center" wrapText="1"/>
    </xf>
    <xf numFmtId="0" fontId="18" fillId="45" borderId="3" xfId="0" applyFont="1" applyFill="1" applyBorder="1" applyAlignment="1">
      <alignment horizontal="center" vertical="center" wrapText="1"/>
    </xf>
    <xf numFmtId="0" fontId="2" fillId="0" borderId="22" xfId="0" applyFont="1" applyFill="1" applyBorder="1" applyAlignment="1">
      <alignment horizontal="center" vertical="center" textRotation="90" wrapText="1"/>
    </xf>
    <xf numFmtId="0" fontId="2" fillId="0" borderId="44" xfId="0" applyFont="1" applyFill="1" applyBorder="1" applyAlignment="1">
      <alignment horizontal="center" vertical="center" textRotation="90" wrapText="1"/>
    </xf>
    <xf numFmtId="0" fontId="2" fillId="0" borderId="23" xfId="0" applyFont="1" applyFill="1" applyBorder="1" applyAlignment="1">
      <alignment horizontal="center" vertical="center" textRotation="90" wrapText="1"/>
    </xf>
    <xf numFmtId="4" fontId="18" fillId="0" borderId="31" xfId="0" applyNumberFormat="1" applyFont="1" applyFill="1" applyBorder="1" applyAlignment="1" applyProtection="1">
      <alignment horizontal="center" vertical="center" wrapText="1"/>
      <protection hidden="1"/>
    </xf>
    <xf numFmtId="4" fontId="18" fillId="0" borderId="1" xfId="0" applyNumberFormat="1" applyFont="1" applyFill="1" applyBorder="1" applyAlignment="1" applyProtection="1">
      <alignment horizontal="center" vertical="center" wrapText="1"/>
      <protection hidden="1"/>
    </xf>
    <xf numFmtId="0" fontId="18" fillId="0" borderId="25" xfId="0" applyFont="1" applyFill="1" applyBorder="1" applyAlignment="1" applyProtection="1">
      <alignment horizontal="left" vertical="center" wrapText="1"/>
      <protection hidden="1"/>
    </xf>
    <xf numFmtId="0" fontId="18" fillId="0" borderId="32" xfId="0" applyFont="1" applyFill="1" applyBorder="1" applyAlignment="1" applyProtection="1">
      <alignment horizontal="left" vertical="center" wrapText="1"/>
      <protection hidden="1"/>
    </xf>
    <xf numFmtId="4" fontId="18" fillId="47" borderId="22" xfId="0" applyNumberFormat="1" applyFont="1" applyFill="1" applyBorder="1" applyAlignment="1" applyProtection="1">
      <alignment horizontal="center" vertical="center" wrapText="1"/>
      <protection hidden="1"/>
    </xf>
    <xf numFmtId="4" fontId="18" fillId="47" borderId="41" xfId="0" applyNumberFormat="1" applyFont="1" applyFill="1" applyBorder="1" applyAlignment="1" applyProtection="1">
      <alignment horizontal="center" vertical="center" wrapText="1"/>
      <protection hidden="1"/>
    </xf>
    <xf numFmtId="0" fontId="2" fillId="0" borderId="46" xfId="0" applyFont="1" applyFill="1" applyBorder="1" applyAlignment="1">
      <alignment horizontal="center" vertical="center" textRotation="90" wrapText="1"/>
    </xf>
    <xf numFmtId="0" fontId="2" fillId="0" borderId="45" xfId="0" applyFont="1" applyFill="1" applyBorder="1" applyAlignment="1">
      <alignment horizontal="center" vertical="center" textRotation="90" wrapText="1"/>
    </xf>
    <xf numFmtId="0" fontId="13" fillId="44" borderId="15" xfId="0" applyFont="1" applyFill="1" applyBorder="1" applyAlignment="1">
      <alignment horizontal="center" vertical="center" textRotation="90" wrapText="1"/>
    </xf>
    <xf numFmtId="0" fontId="13" fillId="44" borderId="16" xfId="0" applyFont="1" applyFill="1" applyBorder="1" applyAlignment="1">
      <alignment horizontal="center" vertical="center" textRotation="90" wrapText="1"/>
    </xf>
    <xf numFmtId="4" fontId="18" fillId="0" borderId="44" xfId="0" applyNumberFormat="1" applyFont="1" applyFill="1" applyBorder="1" applyAlignment="1" applyProtection="1">
      <alignment horizontal="center" vertical="center" wrapText="1"/>
      <protection hidden="1"/>
    </xf>
    <xf numFmtId="4" fontId="18" fillId="0" borderId="23" xfId="0" applyNumberFormat="1" applyFont="1" applyFill="1" applyBorder="1" applyAlignment="1" applyProtection="1">
      <alignment horizontal="center" vertical="center" wrapText="1"/>
      <protection hidden="1"/>
    </xf>
    <xf numFmtId="4" fontId="18" fillId="48" borderId="22" xfId="0" applyNumberFormat="1" applyFont="1" applyFill="1" applyBorder="1" applyAlignment="1" applyProtection="1">
      <alignment horizontal="center" vertical="center" wrapText="1"/>
      <protection hidden="1"/>
    </xf>
    <xf numFmtId="4" fontId="18" fillId="48" borderId="23" xfId="0" applyNumberFormat="1" applyFont="1" applyFill="1" applyBorder="1" applyAlignment="1" applyProtection="1">
      <alignment horizontal="center" vertical="center" wrapText="1"/>
      <protection hidden="1"/>
    </xf>
    <xf numFmtId="4" fontId="18" fillId="0" borderId="26" xfId="0" applyNumberFormat="1" applyFont="1" applyFill="1" applyBorder="1" applyAlignment="1" applyProtection="1">
      <alignment horizontal="center" vertical="center" wrapText="1"/>
      <protection hidden="1"/>
    </xf>
    <xf numFmtId="4" fontId="18" fillId="0" borderId="22" xfId="0" applyNumberFormat="1" applyFont="1" applyFill="1" applyBorder="1" applyAlignment="1" applyProtection="1">
      <alignment horizontal="center" vertical="center" wrapText="1"/>
      <protection hidden="1"/>
    </xf>
    <xf numFmtId="0" fontId="1" fillId="0" borderId="26" xfId="0" applyFont="1" applyFill="1" applyBorder="1" applyAlignment="1" applyProtection="1">
      <alignment horizontal="left" vertical="center" wrapText="1"/>
      <protection hidden="1"/>
    </xf>
    <xf numFmtId="0" fontId="1" fillId="0" borderId="31" xfId="0" applyFont="1" applyFill="1" applyBorder="1" applyAlignment="1" applyProtection="1">
      <alignment horizontal="left" vertical="center" wrapText="1"/>
      <protection hidden="1"/>
    </xf>
    <xf numFmtId="0" fontId="18" fillId="0" borderId="39" xfId="0" applyFont="1" applyFill="1" applyBorder="1" applyAlignment="1" applyProtection="1">
      <alignment horizontal="left" vertical="center" wrapText="1"/>
      <protection hidden="1"/>
    </xf>
    <xf numFmtId="0" fontId="1" fillId="0" borderId="0" xfId="0" applyFont="1" applyFill="1" applyBorder="1" applyAlignment="1" applyProtection="1">
      <alignment horizontal="left" vertical="center" wrapText="1"/>
      <protection hidden="1"/>
    </xf>
    <xf numFmtId="0" fontId="0" fillId="0" borderId="15" xfId="0" applyBorder="1" applyAlignment="1">
      <alignment horizontal="center" vertical="center" wrapText="1"/>
    </xf>
    <xf numFmtId="0" fontId="0" fillId="0" borderId="17" xfId="0" applyFont="1" applyBorder="1" applyAlignment="1">
      <alignment horizontal="center" vertical="center" wrapText="1"/>
    </xf>
    <xf numFmtId="4" fontId="0" fillId="0" borderId="2" xfId="0" applyNumberFormat="1" applyFont="1" applyBorder="1" applyAlignment="1">
      <alignment horizontal="center" vertical="center" wrapText="1"/>
    </xf>
    <xf numFmtId="4" fontId="0" fillId="0" borderId="3" xfId="0" applyNumberFormat="1" applyFont="1" applyBorder="1" applyAlignment="1">
      <alignment horizontal="center" vertical="center" wrapText="1"/>
    </xf>
    <xf numFmtId="4" fontId="0" fillId="0" borderId="30" xfId="0" applyNumberFormat="1" applyFont="1" applyBorder="1" applyAlignment="1">
      <alignment horizontal="center" vertical="center" wrapText="1"/>
    </xf>
    <xf numFmtId="4" fontId="0" fillId="0" borderId="5" xfId="0" applyNumberFormat="1" applyFont="1" applyBorder="1" applyAlignment="1">
      <alignment horizontal="center" vertical="center" wrapText="1"/>
    </xf>
    <xf numFmtId="0" fontId="13" fillId="44" borderId="17" xfId="0" applyFont="1" applyFill="1" applyBorder="1" applyAlignment="1">
      <alignment horizontal="center" vertical="center" textRotation="90" wrapText="1"/>
    </xf>
    <xf numFmtId="10" fontId="41" fillId="2" borderId="15" xfId="0" applyNumberFormat="1" applyFont="1" applyFill="1" applyBorder="1" applyAlignment="1" applyProtection="1">
      <alignment horizontal="center" vertical="center" wrapText="1"/>
      <protection hidden="1"/>
    </xf>
    <xf numFmtId="10" fontId="41" fillId="2" borderId="16" xfId="0" applyNumberFormat="1" applyFont="1" applyFill="1" applyBorder="1" applyAlignment="1" applyProtection="1">
      <alignment horizontal="center" vertical="center" wrapText="1"/>
      <protection hidden="1"/>
    </xf>
    <xf numFmtId="10" fontId="41" fillId="2" borderId="17" xfId="0" applyNumberFormat="1" applyFont="1" applyFill="1" applyBorder="1" applyAlignment="1" applyProtection="1">
      <alignment horizontal="center" vertical="center" wrapText="1"/>
      <protection hidden="1"/>
    </xf>
    <xf numFmtId="10" fontId="41" fillId="51" borderId="40" xfId="0" applyNumberFormat="1" applyFont="1" applyFill="1" applyBorder="1" applyAlignment="1" applyProtection="1">
      <alignment horizontal="center" vertical="center" wrapText="1"/>
      <protection hidden="1"/>
    </xf>
    <xf numFmtId="10" fontId="41" fillId="51" borderId="47" xfId="0" applyNumberFormat="1" applyFont="1" applyFill="1" applyBorder="1" applyAlignment="1" applyProtection="1">
      <alignment horizontal="center" vertical="center" wrapText="1"/>
      <protection hidden="1"/>
    </xf>
    <xf numFmtId="10" fontId="41" fillId="51" borderId="16" xfId="0" applyNumberFormat="1" applyFont="1" applyFill="1" applyBorder="1" applyAlignment="1" applyProtection="1">
      <alignment horizontal="center" vertical="center" wrapText="1"/>
      <protection hidden="1"/>
    </xf>
    <xf numFmtId="10" fontId="41" fillId="51" borderId="17" xfId="0" applyNumberFormat="1" applyFont="1" applyFill="1" applyBorder="1" applyAlignment="1" applyProtection="1">
      <alignment horizontal="center" vertical="center" wrapText="1"/>
      <protection hidden="1"/>
    </xf>
    <xf numFmtId="10" fontId="41" fillId="49" borderId="26" xfId="0" applyNumberFormat="1" applyFont="1" applyFill="1" applyBorder="1" applyAlignment="1">
      <alignment horizontal="center" vertical="center" wrapText="1"/>
    </xf>
    <xf numFmtId="10" fontId="41" fillId="49" borderId="0" xfId="0" applyNumberFormat="1" applyFont="1" applyFill="1" applyBorder="1" applyAlignment="1">
      <alignment horizontal="center" vertical="center" wrapText="1"/>
    </xf>
    <xf numFmtId="10" fontId="41" fillId="49" borderId="5" xfId="0" applyNumberFormat="1" applyFont="1" applyFill="1" applyBorder="1" applyAlignment="1">
      <alignment horizontal="center" vertical="center" wrapText="1"/>
    </xf>
    <xf numFmtId="10" fontId="41" fillId="51" borderId="2" xfId="0" applyNumberFormat="1" applyFont="1" applyFill="1" applyBorder="1" applyAlignment="1" applyProtection="1">
      <alignment horizontal="center" vertical="center" wrapText="1"/>
      <protection hidden="1"/>
    </xf>
    <xf numFmtId="10" fontId="41" fillId="51" borderId="4" xfId="0" applyNumberFormat="1" applyFont="1" applyFill="1" applyBorder="1" applyAlignment="1" applyProtection="1">
      <alignment horizontal="center" vertical="center" wrapText="1"/>
      <protection hidden="1"/>
    </xf>
    <xf numFmtId="10" fontId="41" fillId="51" borderId="56" xfId="0" applyNumberFormat="1" applyFont="1" applyFill="1" applyBorder="1" applyAlignment="1" applyProtection="1">
      <alignment horizontal="center" vertical="center" wrapText="1"/>
      <protection hidden="1"/>
    </xf>
    <xf numFmtId="0" fontId="41" fillId="51" borderId="3"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30" xfId="0" applyFont="1" applyBorder="1" applyAlignment="1">
      <alignment horizontal="center" vertical="center" wrapText="1"/>
    </xf>
    <xf numFmtId="0" fontId="0" fillId="0" borderId="5" xfId="0" applyFont="1" applyBorder="1" applyAlignment="1">
      <alignment horizontal="center" vertical="center" wrapText="1"/>
    </xf>
    <xf numFmtId="4" fontId="0" fillId="0" borderId="37" xfId="0" applyNumberFormat="1" applyFont="1" applyBorder="1" applyAlignment="1">
      <alignment horizontal="center" vertical="center" wrapText="1"/>
    </xf>
    <xf numFmtId="4" fontId="0" fillId="0" borderId="38" xfId="0" applyNumberFormat="1" applyFont="1" applyBorder="1" applyAlignment="1">
      <alignment horizontal="center" vertical="center" wrapText="1"/>
    </xf>
    <xf numFmtId="0" fontId="0" fillId="0" borderId="38" xfId="0" applyFont="1" applyBorder="1" applyAlignment="1">
      <alignment horizontal="center" vertical="center" wrapText="1"/>
    </xf>
    <xf numFmtId="0" fontId="0" fillId="0" borderId="16" xfId="0" applyFont="1" applyBorder="1" applyAlignment="1">
      <alignment horizontal="center" vertical="center" wrapText="1"/>
    </xf>
    <xf numFmtId="0" fontId="42" fillId="46" borderId="18" xfId="0" applyFont="1" applyFill="1" applyBorder="1" applyAlignment="1" applyProtection="1">
      <alignment horizontal="left" vertical="center" wrapText="1"/>
      <protection hidden="1"/>
    </xf>
    <xf numFmtId="10" fontId="41" fillId="39" borderId="22" xfId="162" applyNumberFormat="1" applyFont="1" applyFill="1" applyBorder="1" applyAlignment="1" applyProtection="1">
      <alignment horizontal="center" vertical="center" wrapText="1"/>
      <protection hidden="1"/>
    </xf>
    <xf numFmtId="10" fontId="41" fillId="39" borderId="23" xfId="162" applyNumberFormat="1" applyFont="1" applyFill="1" applyBorder="1" applyAlignment="1" applyProtection="1">
      <alignment horizontal="center" vertical="center" wrapText="1"/>
      <protection hidden="1"/>
    </xf>
    <xf numFmtId="0" fontId="0" fillId="0" borderId="0" xfId="0" applyBorder="1" applyAlignment="1">
      <alignment horizontal="left" vertical="center" wrapText="1"/>
    </xf>
    <xf numFmtId="0" fontId="0" fillId="0" borderId="0" xfId="0" applyFont="1" applyBorder="1" applyAlignment="1">
      <alignment horizontal="left" vertical="center" wrapText="1"/>
    </xf>
    <xf numFmtId="0" fontId="16" fillId="0" borderId="0" xfId="0" applyFont="1" applyAlignment="1">
      <alignment horizontal="left" vertical="center" wrapText="1"/>
    </xf>
    <xf numFmtId="0" fontId="16" fillId="0" borderId="37" xfId="0" applyFont="1" applyBorder="1" applyAlignment="1">
      <alignment horizontal="left" vertical="center" wrapText="1"/>
    </xf>
    <xf numFmtId="0" fontId="16" fillId="0" borderId="38" xfId="0" applyFont="1" applyBorder="1" applyAlignment="1">
      <alignment horizontal="left" vertical="center" wrapText="1"/>
    </xf>
    <xf numFmtId="0" fontId="16" fillId="0" borderId="36" xfId="0" applyFont="1" applyBorder="1" applyAlignment="1">
      <alignment horizontal="left" vertical="center" wrapText="1"/>
    </xf>
    <xf numFmtId="0" fontId="0" fillId="0" borderId="0" xfId="0" applyAlignment="1">
      <alignment horizontal="right" vertical="center" wrapText="1"/>
    </xf>
    <xf numFmtId="0" fontId="16" fillId="0" borderId="37" xfId="0" applyFont="1" applyFill="1" applyBorder="1" applyAlignment="1">
      <alignment horizontal="left" vertical="center" wrapText="1"/>
    </xf>
    <xf numFmtId="0" fontId="16" fillId="0" borderId="38" xfId="0" applyFont="1" applyFill="1" applyBorder="1" applyAlignment="1">
      <alignment horizontal="left" vertical="center" wrapText="1"/>
    </xf>
    <xf numFmtId="0" fontId="16" fillId="0" borderId="36" xfId="0" applyFont="1" applyFill="1" applyBorder="1" applyAlignment="1">
      <alignment horizontal="left" vertical="center" wrapText="1"/>
    </xf>
    <xf numFmtId="0" fontId="0" fillId="0" borderId="0" xfId="0" applyBorder="1" applyAlignment="1">
      <alignment vertical="center" wrapText="1"/>
    </xf>
    <xf numFmtId="0" fontId="0" fillId="0" borderId="0" xfId="0" applyFont="1" applyBorder="1" applyAlignment="1">
      <alignment vertical="center" wrapText="1"/>
    </xf>
    <xf numFmtId="10" fontId="41" fillId="39" borderId="22" xfId="162" applyNumberFormat="1" applyFont="1" applyFill="1" applyBorder="1" applyAlignment="1" applyProtection="1">
      <alignment horizontal="center" vertical="center" wrapText="1"/>
      <protection locked="0" hidden="1"/>
    </xf>
    <xf numFmtId="10" fontId="41" fillId="39" borderId="23" xfId="162" applyNumberFormat="1" applyFont="1" applyFill="1" applyBorder="1" applyAlignment="1" applyProtection="1">
      <alignment horizontal="center" vertical="center" wrapText="1"/>
      <protection locked="0" hidden="1"/>
    </xf>
    <xf numFmtId="0" fontId="42" fillId="0" borderId="0" xfId="0" applyFont="1" applyAlignment="1" applyProtection="1">
      <alignment vertical="center"/>
      <protection locked="0"/>
    </xf>
    <xf numFmtId="0" fontId="41" fillId="50" borderId="18" xfId="0" applyFont="1" applyFill="1" applyBorder="1" applyAlignment="1" applyProtection="1">
      <alignment horizontal="center" vertical="center" wrapText="1"/>
      <protection locked="0" hidden="1"/>
    </xf>
    <xf numFmtId="0" fontId="42" fillId="50" borderId="0" xfId="0" applyFont="1" applyFill="1" applyAlignment="1" applyProtection="1">
      <alignment vertical="center"/>
      <protection locked="0"/>
    </xf>
    <xf numFmtId="0" fontId="0" fillId="0" borderId="0" xfId="0" applyFont="1" applyAlignment="1" applyProtection="1">
      <alignment vertical="center"/>
      <protection locked="0"/>
    </xf>
    <xf numFmtId="0" fontId="0" fillId="0" borderId="0" xfId="0" applyAlignment="1" applyProtection="1">
      <alignment vertical="center"/>
      <protection locked="0"/>
    </xf>
    <xf numFmtId="10" fontId="41" fillId="39" borderId="25" xfId="162" applyNumberFormat="1" applyFont="1" applyFill="1" applyBorder="1" applyAlignment="1" applyProtection="1">
      <alignment horizontal="center" vertical="center" wrapText="1"/>
      <protection locked="0" hidden="1"/>
    </xf>
    <xf numFmtId="10" fontId="41" fillId="39" borderId="26" xfId="162" applyNumberFormat="1" applyFont="1" applyFill="1" applyBorder="1" applyAlignment="1" applyProtection="1">
      <alignment horizontal="center" vertical="center" wrapText="1"/>
      <protection locked="0" hidden="1"/>
    </xf>
    <xf numFmtId="10" fontId="41" fillId="39" borderId="27" xfId="162" applyNumberFormat="1" applyFont="1" applyFill="1" applyBorder="1" applyAlignment="1" applyProtection="1">
      <alignment horizontal="center" vertical="center" wrapText="1"/>
      <protection locked="0" hidden="1"/>
    </xf>
    <xf numFmtId="10" fontId="41" fillId="43" borderId="22" xfId="162" applyNumberFormat="1" applyFont="1" applyFill="1" applyBorder="1" applyAlignment="1" applyProtection="1">
      <alignment horizontal="center" vertical="center" wrapText="1"/>
      <protection locked="0" hidden="1"/>
    </xf>
    <xf numFmtId="10" fontId="41" fillId="39" borderId="32" xfId="162" applyNumberFormat="1" applyFont="1" applyFill="1" applyBorder="1" applyAlignment="1" applyProtection="1">
      <alignment horizontal="center" vertical="center" wrapText="1"/>
      <protection locked="0" hidden="1"/>
    </xf>
    <xf numFmtId="10" fontId="41" fillId="39" borderId="31" xfId="162" applyNumberFormat="1" applyFont="1" applyFill="1" applyBorder="1" applyAlignment="1" applyProtection="1">
      <alignment horizontal="center" vertical="center" wrapText="1"/>
      <protection locked="0" hidden="1"/>
    </xf>
    <xf numFmtId="10" fontId="41" fillId="39" borderId="33" xfId="162" applyNumberFormat="1" applyFont="1" applyFill="1" applyBorder="1" applyAlignment="1" applyProtection="1">
      <alignment horizontal="center" vertical="center" wrapText="1"/>
      <protection locked="0" hidden="1"/>
    </xf>
    <xf numFmtId="10" fontId="41" fillId="43" borderId="23" xfId="162" applyNumberFormat="1" applyFont="1" applyFill="1" applyBorder="1" applyAlignment="1" applyProtection="1">
      <alignment horizontal="center" vertical="center" wrapText="1"/>
      <protection locked="0" hidden="1"/>
    </xf>
    <xf numFmtId="0" fontId="44" fillId="0" borderId="22" xfId="0" applyFont="1" applyBorder="1" applyAlignment="1" applyProtection="1">
      <alignment horizontal="center" vertical="center"/>
      <protection locked="0"/>
    </xf>
    <xf numFmtId="10" fontId="42" fillId="43" borderId="0" xfId="0" applyNumberFormat="1" applyFont="1" applyFill="1" applyAlignment="1" applyProtection="1">
      <alignment horizontal="center" vertical="center"/>
      <protection locked="0"/>
    </xf>
    <xf numFmtId="0" fontId="42" fillId="43" borderId="18" xfId="0" applyFont="1" applyFill="1" applyBorder="1" applyAlignment="1" applyProtection="1">
      <alignment horizontal="center" vertical="center"/>
      <protection locked="0"/>
    </xf>
    <xf numFmtId="10" fontId="42" fillId="43" borderId="18" xfId="0" applyNumberFormat="1" applyFont="1" applyFill="1" applyBorder="1" applyAlignment="1" applyProtection="1">
      <alignment horizontal="center" vertical="center"/>
      <protection locked="0"/>
    </xf>
    <xf numFmtId="10" fontId="42" fillId="50" borderId="0" xfId="0" applyNumberFormat="1" applyFont="1" applyFill="1" applyAlignment="1" applyProtection="1">
      <alignment horizontal="center" vertical="center"/>
      <protection locked="0"/>
    </xf>
    <xf numFmtId="0" fontId="42" fillId="39" borderId="0" xfId="0" applyFont="1" applyFill="1" applyBorder="1" applyAlignment="1" applyProtection="1">
      <alignment vertical="center"/>
      <protection locked="0"/>
    </xf>
    <xf numFmtId="0" fontId="42" fillId="0" borderId="0" xfId="0" applyFont="1" applyAlignment="1" applyProtection="1">
      <alignment vertical="center"/>
    </xf>
    <xf numFmtId="10" fontId="42" fillId="41" borderId="18" xfId="0" applyNumberFormat="1" applyFont="1" applyFill="1" applyBorder="1" applyAlignment="1" applyProtection="1">
      <alignment horizontal="center" vertical="center"/>
    </xf>
    <xf numFmtId="0" fontId="45" fillId="0" borderId="0" xfId="0" applyFont="1" applyAlignment="1" applyProtection="1">
      <alignment vertical="center"/>
    </xf>
    <xf numFmtId="10" fontId="42" fillId="39" borderId="0" xfId="0" applyNumberFormat="1" applyFont="1" applyFill="1" applyBorder="1" applyAlignment="1" applyProtection="1">
      <alignment horizontal="center" vertical="center"/>
    </xf>
    <xf numFmtId="10" fontId="41" fillId="41" borderId="28" xfId="0" applyNumberFormat="1" applyFont="1" applyFill="1" applyBorder="1" applyAlignment="1" applyProtection="1">
      <alignment horizontal="center" vertical="center"/>
    </xf>
    <xf numFmtId="0" fontId="0" fillId="0" borderId="0" xfId="0" applyAlignment="1" applyProtection="1">
      <alignment vertical="center"/>
    </xf>
    <xf numFmtId="0" fontId="45" fillId="0" borderId="0" xfId="0" applyFont="1" applyFill="1" applyAlignment="1" applyProtection="1">
      <alignment vertical="center"/>
    </xf>
  </cellXfs>
  <cellStyles count="206">
    <cellStyle name="20% - Énfasis1" xfId="17" builtinId="30" customBuiltin="1"/>
    <cellStyle name="20% - Énfasis2" xfId="20" builtinId="34" customBuiltin="1"/>
    <cellStyle name="20% - Énfasis3" xfId="23" builtinId="38" customBuiltin="1"/>
    <cellStyle name="20% - Énfasis4" xfId="26" builtinId="42" customBuiltin="1"/>
    <cellStyle name="20% - Énfasis5" xfId="29" builtinId="46" customBuiltin="1"/>
    <cellStyle name="20% - Énfasis6" xfId="32" builtinId="50" customBuiltin="1"/>
    <cellStyle name="40% - Énfasis1" xfId="18" builtinId="31" customBuiltin="1"/>
    <cellStyle name="40% - Énfasis2" xfId="21" builtinId="35" customBuiltin="1"/>
    <cellStyle name="40% - Énfasis3" xfId="24" builtinId="39" customBuiltin="1"/>
    <cellStyle name="40% - Énfasis4" xfId="27" builtinId="43" customBuiltin="1"/>
    <cellStyle name="40% - Énfasis5" xfId="30" builtinId="47" customBuiltin="1"/>
    <cellStyle name="40% - Énfasis6" xfId="33" builtinId="51" customBuiltin="1"/>
    <cellStyle name="60% - Énfasis1 2" xfId="156"/>
    <cellStyle name="60% - Énfasis2 2" xfId="157"/>
    <cellStyle name="60% - Énfasis3 2" xfId="158"/>
    <cellStyle name="60% - Énfasis4 2" xfId="159"/>
    <cellStyle name="60% - Énfasis5 2" xfId="160"/>
    <cellStyle name="60% - Énfasis6 2" xfId="161"/>
    <cellStyle name="Buena" xfId="5" builtinId="26" customBuiltin="1"/>
    <cellStyle name="Cálculo" xfId="9" builtinId="22" customBuiltin="1"/>
    <cellStyle name="Celda de comprobación" xfId="11" builtinId="23" customBuiltin="1"/>
    <cellStyle name="Celda vinculada" xfId="10" builtinId="24" customBuiltin="1"/>
    <cellStyle name="Cuadro matriz" xfId="46"/>
    <cellStyle name="Cuadro matriz 2" xfId="68"/>
    <cellStyle name="Encabezado 4" xfId="4" builtinId="19" customBuiltin="1"/>
    <cellStyle name="Énfasis1" xfId="16" builtinId="29" customBuiltin="1"/>
    <cellStyle name="Énfasis1 2" xfId="47"/>
    <cellStyle name="Énfasis2" xfId="19" builtinId="33" customBuiltin="1"/>
    <cellStyle name="Énfasis3" xfId="22" builtinId="37" customBuiltin="1"/>
    <cellStyle name="Énfasis4" xfId="25" builtinId="41" customBuiltin="1"/>
    <cellStyle name="Énfasis5" xfId="28" builtinId="45" customBuiltin="1"/>
    <cellStyle name="Énfasis6" xfId="31" builtinId="49" customBuiltin="1"/>
    <cellStyle name="Entrada" xfId="7" builtinId="20" customBuiltin="1"/>
    <cellStyle name="Euro" xfId="48"/>
    <cellStyle name="Euro 2" xfId="69"/>
    <cellStyle name="Euro 2 2" xfId="153"/>
    <cellStyle name="Euro 2 2 2" xfId="186"/>
    <cellStyle name="Euro 2 2 3" xfId="180"/>
    <cellStyle name="Euro 2 3" xfId="185"/>
    <cellStyle name="Euro 2 4" xfId="164"/>
    <cellStyle name="Euro 3" xfId="152"/>
    <cellStyle name="Euro 3 2" xfId="187"/>
    <cellStyle name="Euro 3 3" xfId="179"/>
    <cellStyle name="Euro 4" xfId="184"/>
    <cellStyle name="Euro 5" xfId="163"/>
    <cellStyle name="Euro_Módulos marzo-2013" xfId="72"/>
    <cellStyle name="Heading 2" xfId="34"/>
    <cellStyle name="Heading 2 2" xfId="64"/>
    <cellStyle name="Hipervínculo 2" xfId="49"/>
    <cellStyle name="IMPACTOS nivel2" xfId="50"/>
    <cellStyle name="IMPACTOS nivel3" xfId="51"/>
    <cellStyle name="Incorrecto" xfId="6" builtinId="27" customBuiltin="1"/>
    <cellStyle name="Informativo" xfId="52"/>
    <cellStyle name="Millares 2" xfId="73"/>
    <cellStyle name="Millares 2 2" xfId="150"/>
    <cellStyle name="Millares 2 2 2" xfId="183"/>
    <cellStyle name="Millares 2 2 3" xfId="181"/>
    <cellStyle name="Millares 2 2 4" xfId="177"/>
    <cellStyle name="Millares 2 3" xfId="151"/>
    <cellStyle name="Millares 2 3 2" xfId="189"/>
    <cellStyle name="Millares 2 3 3" xfId="178"/>
    <cellStyle name="Millares 2 4" xfId="188"/>
    <cellStyle name="Millares 2 5" xfId="165"/>
    <cellStyle name="Millares 3" xfId="74"/>
    <cellStyle name="Millares 3 2" xfId="75"/>
    <cellStyle name="Millares 3 2 2" xfId="191"/>
    <cellStyle name="Millares 3 2 3" xfId="167"/>
    <cellStyle name="Millares 3 3" xfId="76"/>
    <cellStyle name="Millares 3 3 2" xfId="192"/>
    <cellStyle name="Millares 3 3 3" xfId="168"/>
    <cellStyle name="Millares 3 4" xfId="77"/>
    <cellStyle name="Millares 3 4 2" xfId="193"/>
    <cellStyle name="Millares 3 4 3" xfId="169"/>
    <cellStyle name="Millares 3 5" xfId="78"/>
    <cellStyle name="Millares 3 5 2" xfId="194"/>
    <cellStyle name="Millares 3 5 3" xfId="170"/>
    <cellStyle name="Millares 3 6" xfId="190"/>
    <cellStyle name="Millares 3 7" xfId="166"/>
    <cellStyle name="Millares 4" xfId="79"/>
    <cellStyle name="Millares 4 2" xfId="80"/>
    <cellStyle name="Millares 4 2 2" xfId="196"/>
    <cellStyle name="Millares 4 2 3" xfId="172"/>
    <cellStyle name="Millares 4 3" xfId="81"/>
    <cellStyle name="Millares 4 3 2" xfId="197"/>
    <cellStyle name="Millares 4 3 3" xfId="173"/>
    <cellStyle name="Millares 4 4" xfId="82"/>
    <cellStyle name="Millares 4 4 2" xfId="198"/>
    <cellStyle name="Millares 4 4 3" xfId="174"/>
    <cellStyle name="Millares 4 5" xfId="83"/>
    <cellStyle name="Millares 4 5 2" xfId="199"/>
    <cellStyle name="Millares 4 5 3" xfId="175"/>
    <cellStyle name="Millares 4 6" xfId="84"/>
    <cellStyle name="Millares 4 6 2" xfId="200"/>
    <cellStyle name="Millares 4 6 3" xfId="176"/>
    <cellStyle name="Millares 4 7" xfId="195"/>
    <cellStyle name="Millares 4 8" xfId="171"/>
    <cellStyle name="Moneda 2" xfId="53"/>
    <cellStyle name="Moneda 3" xfId="71"/>
    <cellStyle name="Neutral 2" xfId="155"/>
    <cellStyle name="Normal" xfId="0" builtinId="0"/>
    <cellStyle name="Normal 10" xfId="54"/>
    <cellStyle name="Normal 11" xfId="85"/>
    <cellStyle name="Normal 2" xfId="35"/>
    <cellStyle name="Normal 2 2" xfId="36"/>
    <cellStyle name="Normal 2 2 2" xfId="86"/>
    <cellStyle name="Normal 2 2 2 2" xfId="87"/>
    <cellStyle name="Normal 2 2 2 3" xfId="88"/>
    <cellStyle name="Normal 2 2 2 4" xfId="89"/>
    <cellStyle name="Normal 2 2 2 5" xfId="90"/>
    <cellStyle name="Normal 2 2 3" xfId="91"/>
    <cellStyle name="Normal 2 2 3 2" xfId="92"/>
    <cellStyle name="Normal 2 2 3 3" xfId="93"/>
    <cellStyle name="Normal 2 2 3 4" xfId="94"/>
    <cellStyle name="Normal 2 2 3 5" xfId="95"/>
    <cellStyle name="Normal 2 2 3 6" xfId="96"/>
    <cellStyle name="Normal 2 2 4" xfId="97"/>
    <cellStyle name="Normal 2 2 5" xfId="98"/>
    <cellStyle name="Normal 2 2 6" xfId="99"/>
    <cellStyle name="Normal 2 2 7" xfId="100"/>
    <cellStyle name="Normal 2 2 8" xfId="65"/>
    <cellStyle name="Normal 2 3" xfId="44"/>
    <cellStyle name="Normal 2 3 2" xfId="41"/>
    <cellStyle name="Normal 2 4" xfId="55"/>
    <cellStyle name="Normal 2 4 2" xfId="56"/>
    <cellStyle name="Normal 2 5" xfId="101"/>
    <cellStyle name="Normal 2 6" xfId="102"/>
    <cellStyle name="Normal 2 7" xfId="103"/>
    <cellStyle name="Normal 2 8" xfId="104"/>
    <cellStyle name="Normal 2 9" xfId="105"/>
    <cellStyle name="Normal 3" xfId="37"/>
    <cellStyle name="Normal 3 2" xfId="106"/>
    <cellStyle name="Normal 3 3" xfId="107"/>
    <cellStyle name="Normal 3 4" xfId="108"/>
    <cellStyle name="Normal 3 5" xfId="109"/>
    <cellStyle name="Normal 3 6" xfId="110"/>
    <cellStyle name="Normal 3 7" xfId="66"/>
    <cellStyle name="Normal 3 8" xfId="149"/>
    <cellStyle name="Normal 3 8 2" xfId="182"/>
    <cellStyle name="Normal 3 8 2 2" xfId="202"/>
    <cellStyle name="Normal 3 8 2 3" xfId="204"/>
    <cellStyle name="Normal 3 8 3" xfId="201"/>
    <cellStyle name="Normal 3 8 3 2" xfId="205"/>
    <cellStyle name="Normal 4" xfId="40"/>
    <cellStyle name="Normal 4 2" xfId="43"/>
    <cellStyle name="Normal 4 3" xfId="45"/>
    <cellStyle name="Normal 5" xfId="57"/>
    <cellStyle name="Normal 5 2" xfId="111"/>
    <cellStyle name="Normal 5 3" xfId="112"/>
    <cellStyle name="Normal 5 4" xfId="113"/>
    <cellStyle name="Normal 5 5" xfId="114"/>
    <cellStyle name="Normal 5 6" xfId="115"/>
    <cellStyle name="Normal 6" xfId="58"/>
    <cellStyle name="Normal 6 2" xfId="42"/>
    <cellStyle name="Normal 6 3" xfId="116"/>
    <cellStyle name="Normal 6 4" xfId="117"/>
    <cellStyle name="Normal 6 5" xfId="118"/>
    <cellStyle name="Normal 6 6" xfId="119"/>
    <cellStyle name="Normal 7" xfId="59"/>
    <cellStyle name="Normal 8" xfId="60"/>
    <cellStyle name="Normal 9" xfId="61"/>
    <cellStyle name="Notas" xfId="13" builtinId="10" customBuiltin="1"/>
    <cellStyle name="Porcentaje 2" xfId="67"/>
    <cellStyle name="Porcentual" xfId="203" builtinId="5"/>
    <cellStyle name="Porcentual 2" xfId="39"/>
    <cellStyle name="Porcentual 2 2" xfId="120"/>
    <cellStyle name="Porcentual 2 2 2" xfId="121"/>
    <cellStyle name="Porcentual 2 2 2 2" xfId="122"/>
    <cellStyle name="Porcentual 2 2 2 3" xfId="123"/>
    <cellStyle name="Porcentual 2 2 2 4" xfId="124"/>
    <cellStyle name="Porcentual 2 2 2 5" xfId="125"/>
    <cellStyle name="Porcentual 2 2 3" xfId="126"/>
    <cellStyle name="Porcentual 2 2 4" xfId="127"/>
    <cellStyle name="Porcentual 2 2 5" xfId="128"/>
    <cellStyle name="Porcentual 2 2 6" xfId="129"/>
    <cellStyle name="Porcentual 2 2 7" xfId="162"/>
    <cellStyle name="Porcentual 2 3" xfId="130"/>
    <cellStyle name="Porcentual 2 3 2" xfId="131"/>
    <cellStyle name="Porcentual 2 4" xfId="132"/>
    <cellStyle name="Porcentual 2 5" xfId="133"/>
    <cellStyle name="Porcentual 2 6" xfId="134"/>
    <cellStyle name="Porcentual 2 7" xfId="135"/>
    <cellStyle name="Porcentual 2 8" xfId="136"/>
    <cellStyle name="Porcentual 3" xfId="137"/>
    <cellStyle name="Porcentual 3 2" xfId="138"/>
    <cellStyle name="Porcentual 3 3" xfId="139"/>
    <cellStyle name="Porcentual 3 4" xfId="140"/>
    <cellStyle name="Porcentual 3 5" xfId="141"/>
    <cellStyle name="Porcentual 4" xfId="142"/>
    <cellStyle name="Porcentual 4 2" xfId="143"/>
    <cellStyle name="Porcentual 4 3" xfId="144"/>
    <cellStyle name="Porcentual 4 4" xfId="145"/>
    <cellStyle name="Porcentual 4 5" xfId="146"/>
    <cellStyle name="Porcentual 4 6" xfId="147"/>
    <cellStyle name="Porcentual 5" xfId="70"/>
    <cellStyle name="Porcentual 6" xfId="38"/>
    <cellStyle name="RÓTULO" xfId="148"/>
    <cellStyle name="Salida" xfId="8" builtinId="21" customBuiltin="1"/>
    <cellStyle name="Texto de advertencia" xfId="12" builtinId="11" customBuiltin="1"/>
    <cellStyle name="Texto explicativo" xfId="14" builtinId="53" customBuiltin="1"/>
    <cellStyle name="Título 1" xfId="1" builtinId="16" customBuiltin="1"/>
    <cellStyle name="Título 1 2" xfId="62"/>
    <cellStyle name="Título 2" xfId="2" builtinId="17" customBuiltin="1"/>
    <cellStyle name="Título 3" xfId="3" builtinId="18" customBuiltin="1"/>
    <cellStyle name="Título 4" xfId="154"/>
    <cellStyle name="Total" xfId="15" builtinId="25" customBuiltin="1"/>
    <cellStyle name="標準_選定シートV1.0" xfId="63"/>
  </cellStyles>
  <dxfs count="0"/>
  <tableStyles count="0" defaultTableStyle="TableStyleMedium9" defaultPivotStyle="PivotStyleLight16"/>
  <colors>
    <mruColors>
      <color rgb="FF99FF99"/>
      <color rgb="FF66FF66"/>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dimension ref="B1:P47"/>
  <sheetViews>
    <sheetView zoomScale="70" zoomScaleNormal="70" workbookViewId="0">
      <selection activeCell="F29" sqref="F29"/>
    </sheetView>
  </sheetViews>
  <sheetFormatPr baseColWidth="10" defaultRowHeight="14.4"/>
  <cols>
    <col min="1" max="1" width="3.6640625" style="1" customWidth="1"/>
    <col min="2" max="2" width="11.5546875" style="1" customWidth="1"/>
    <col min="3" max="3" width="26.21875" style="1" customWidth="1"/>
    <col min="4" max="4" width="35.77734375" style="2" customWidth="1"/>
    <col min="5" max="5" width="16.33203125" style="13" customWidth="1"/>
    <col min="6" max="6" width="55.109375" style="1" customWidth="1"/>
    <col min="7" max="7" width="15.21875" style="3" bestFit="1" customWidth="1"/>
    <col min="8" max="8" width="18.21875" style="3" bestFit="1" customWidth="1"/>
    <col min="9" max="9" width="16.77734375" style="3" bestFit="1" customWidth="1"/>
    <col min="10" max="10" width="20.5546875" style="3" customWidth="1"/>
    <col min="11" max="11" width="25.88671875" style="3" customWidth="1"/>
    <col min="12" max="12" width="28" style="3" customWidth="1"/>
    <col min="13" max="16384" width="11.5546875" style="1"/>
  </cols>
  <sheetData>
    <row r="1" spans="2:16" ht="15" thickBot="1"/>
    <row r="2" spans="2:16" ht="31.2" customHeight="1" thickBot="1">
      <c r="B2" s="108" t="s">
        <v>19</v>
      </c>
      <c r="C2" s="10" t="s">
        <v>0</v>
      </c>
      <c r="D2" s="11" t="s">
        <v>1</v>
      </c>
      <c r="E2" s="96" t="s">
        <v>18</v>
      </c>
      <c r="F2" s="96"/>
      <c r="G2" s="4"/>
      <c r="H2" s="4"/>
      <c r="M2" s="3"/>
      <c r="N2" s="3"/>
      <c r="O2" s="3"/>
      <c r="P2" s="3"/>
    </row>
    <row r="3" spans="2:16">
      <c r="B3" s="109"/>
      <c r="C3" s="97" t="s">
        <v>20</v>
      </c>
      <c r="D3" s="100" t="s">
        <v>21</v>
      </c>
      <c r="E3" s="23" t="s">
        <v>86</v>
      </c>
      <c r="F3" s="24" t="s">
        <v>22</v>
      </c>
      <c r="G3"/>
      <c r="H3" s="8"/>
      <c r="M3" s="3"/>
      <c r="N3" s="3"/>
      <c r="O3" s="3"/>
      <c r="P3" s="3"/>
    </row>
    <row r="4" spans="2:16" ht="17.399999999999999" customHeight="1">
      <c r="B4" s="109"/>
      <c r="C4" s="98"/>
      <c r="D4" s="101"/>
      <c r="E4" s="23" t="s">
        <v>87</v>
      </c>
      <c r="F4" s="24" t="s">
        <v>23</v>
      </c>
      <c r="G4"/>
      <c r="H4" s="8"/>
      <c r="M4" s="3"/>
      <c r="N4" s="3"/>
      <c r="O4" s="3"/>
      <c r="P4" s="3"/>
    </row>
    <row r="5" spans="2:16" ht="17.399999999999999" customHeight="1">
      <c r="B5" s="109"/>
      <c r="C5" s="98"/>
      <c r="D5" s="101" t="s">
        <v>24</v>
      </c>
      <c r="E5" s="23" t="s">
        <v>88</v>
      </c>
      <c r="F5" s="24" t="s">
        <v>25</v>
      </c>
      <c r="G5"/>
      <c r="H5" s="8"/>
      <c r="M5" s="3"/>
      <c r="N5" s="3"/>
      <c r="O5" s="3"/>
      <c r="P5" s="3"/>
    </row>
    <row r="6" spans="2:16" ht="17.399999999999999" customHeight="1">
      <c r="B6" s="109"/>
      <c r="C6" s="98"/>
      <c r="D6" s="101"/>
      <c r="E6" s="23" t="s">
        <v>89</v>
      </c>
      <c r="F6" s="24" t="s">
        <v>171</v>
      </c>
      <c r="G6"/>
      <c r="H6" s="8"/>
      <c r="M6" s="3"/>
      <c r="N6" s="3"/>
      <c r="O6" s="3"/>
      <c r="P6" s="3"/>
    </row>
    <row r="7" spans="2:16" ht="17.399999999999999" customHeight="1">
      <c r="B7" s="109"/>
      <c r="C7" s="98"/>
      <c r="D7" s="101" t="s">
        <v>26</v>
      </c>
      <c r="E7" s="17"/>
      <c r="F7" s="18"/>
      <c r="G7" s="8"/>
      <c r="H7" s="8"/>
      <c r="M7" s="3"/>
      <c r="N7" s="3"/>
      <c r="O7" s="3"/>
      <c r="P7" s="3"/>
    </row>
    <row r="8" spans="2:16" ht="17.399999999999999" customHeight="1">
      <c r="B8" s="109"/>
      <c r="C8" s="98"/>
      <c r="D8" s="101"/>
      <c r="E8" s="23" t="s">
        <v>90</v>
      </c>
      <c r="F8" s="24" t="s">
        <v>41</v>
      </c>
      <c r="G8" s="1"/>
      <c r="H8" s="1"/>
      <c r="M8" s="3"/>
      <c r="N8" s="3"/>
      <c r="O8" s="3"/>
      <c r="P8" s="3"/>
    </row>
    <row r="9" spans="2:16" ht="36.6" customHeight="1">
      <c r="B9" s="109"/>
      <c r="C9" s="99"/>
      <c r="D9" s="114"/>
      <c r="E9" s="23" t="s">
        <v>91</v>
      </c>
      <c r="F9" s="24" t="s">
        <v>42</v>
      </c>
      <c r="G9" s="1"/>
      <c r="H9" s="1"/>
      <c r="M9" s="3"/>
      <c r="N9" s="3"/>
      <c r="O9" s="3"/>
      <c r="P9" s="3"/>
    </row>
    <row r="10" spans="2:16" ht="17.399999999999999" customHeight="1">
      <c r="B10" s="109"/>
      <c r="C10" s="97" t="s">
        <v>27</v>
      </c>
      <c r="D10" s="25" t="s">
        <v>28</v>
      </c>
      <c r="E10" s="102" t="s">
        <v>92</v>
      </c>
      <c r="F10" s="116" t="s">
        <v>29</v>
      </c>
      <c r="G10" s="1"/>
      <c r="H10" s="1"/>
      <c r="M10" s="3"/>
      <c r="N10" s="3"/>
      <c r="O10" s="3"/>
      <c r="P10" s="3"/>
    </row>
    <row r="11" spans="2:16" ht="17.399999999999999" customHeight="1">
      <c r="B11" s="109"/>
      <c r="C11" s="98"/>
      <c r="D11" s="25" t="s">
        <v>30</v>
      </c>
      <c r="E11" s="103"/>
      <c r="F11" s="117"/>
      <c r="G11" s="1"/>
      <c r="H11" s="1"/>
      <c r="M11" s="3"/>
      <c r="N11" s="3"/>
      <c r="O11" s="3"/>
      <c r="P11" s="3"/>
    </row>
    <row r="12" spans="2:16" ht="16.8" customHeight="1">
      <c r="B12" s="109"/>
      <c r="C12" s="98"/>
      <c r="D12" s="115" t="s">
        <v>31</v>
      </c>
      <c r="E12" s="102" t="s">
        <v>93</v>
      </c>
      <c r="F12" s="116" t="s">
        <v>32</v>
      </c>
      <c r="G12" s="1"/>
      <c r="H12" s="1"/>
      <c r="M12" s="3"/>
      <c r="N12" s="3"/>
      <c r="O12" s="3"/>
      <c r="P12" s="3"/>
    </row>
    <row r="13" spans="2:16" ht="16.8" customHeight="1">
      <c r="B13" s="109"/>
      <c r="C13" s="98"/>
      <c r="D13" s="110"/>
      <c r="E13" s="118"/>
      <c r="F13" s="119"/>
      <c r="G13" s="1"/>
      <c r="H13" s="1"/>
      <c r="M13" s="3"/>
      <c r="N13" s="3"/>
      <c r="O13" s="3"/>
      <c r="P13" s="3"/>
    </row>
    <row r="14" spans="2:16" ht="23.4" customHeight="1">
      <c r="B14" s="109"/>
      <c r="C14" s="99"/>
      <c r="D14" s="111"/>
      <c r="E14" s="103"/>
      <c r="F14" s="117"/>
      <c r="G14" s="1"/>
      <c r="H14" s="1"/>
      <c r="M14" s="3"/>
      <c r="N14" s="3"/>
      <c r="O14" s="3"/>
      <c r="P14" s="3"/>
    </row>
    <row r="15" spans="2:16" ht="43.8" customHeight="1">
      <c r="B15" s="109"/>
      <c r="C15" s="97" t="s">
        <v>33</v>
      </c>
      <c r="D15" s="25" t="s">
        <v>34</v>
      </c>
      <c r="E15" s="23" t="s">
        <v>94</v>
      </c>
      <c r="F15" s="24" t="s">
        <v>35</v>
      </c>
      <c r="G15" s="1"/>
      <c r="H15" s="1"/>
      <c r="M15" s="3"/>
      <c r="N15" s="3"/>
      <c r="O15" s="3"/>
      <c r="P15" s="3"/>
    </row>
    <row r="16" spans="2:16" ht="36.6" customHeight="1">
      <c r="B16" s="109"/>
      <c r="C16" s="98"/>
      <c r="D16" s="25" t="s">
        <v>36</v>
      </c>
      <c r="E16" s="23" t="s">
        <v>95</v>
      </c>
      <c r="F16" s="24" t="s">
        <v>43</v>
      </c>
      <c r="G16" s="1"/>
      <c r="H16" s="1"/>
      <c r="M16" s="3"/>
      <c r="N16" s="3"/>
      <c r="O16" s="3"/>
      <c r="P16" s="3"/>
    </row>
    <row r="17" spans="2:16" ht="16.2" customHeight="1">
      <c r="B17" s="109"/>
      <c r="C17" s="98"/>
      <c r="D17" s="112"/>
      <c r="E17" s="17"/>
      <c r="F17" s="18"/>
      <c r="G17" s="1"/>
      <c r="H17" s="1"/>
      <c r="M17" s="3"/>
      <c r="N17" s="3"/>
      <c r="O17" s="3"/>
      <c r="P17" s="3"/>
    </row>
    <row r="18" spans="2:16" ht="21.6" customHeight="1">
      <c r="B18" s="109"/>
      <c r="C18" s="99"/>
      <c r="D18" s="113"/>
      <c r="E18" s="17"/>
      <c r="F18" s="18"/>
      <c r="G18" s="1"/>
      <c r="H18" s="1"/>
      <c r="M18" s="3"/>
      <c r="N18" s="3"/>
      <c r="O18" s="3"/>
      <c r="P18" s="3"/>
    </row>
    <row r="19" spans="2:16" ht="52.8" customHeight="1">
      <c r="B19" s="109"/>
      <c r="C19" s="106" t="s">
        <v>37</v>
      </c>
      <c r="D19" s="26" t="s">
        <v>38</v>
      </c>
      <c r="E19" s="23" t="s">
        <v>96</v>
      </c>
      <c r="F19" s="24" t="s">
        <v>44</v>
      </c>
      <c r="G19" s="1"/>
      <c r="H19" s="1"/>
      <c r="M19" s="3"/>
      <c r="N19" s="3"/>
      <c r="O19" s="3"/>
      <c r="P19" s="3"/>
    </row>
    <row r="20" spans="2:16" ht="30" customHeight="1">
      <c r="B20" s="109"/>
      <c r="C20" s="107"/>
      <c r="D20" s="110" t="s">
        <v>39</v>
      </c>
      <c r="E20" s="102" t="s">
        <v>97</v>
      </c>
      <c r="F20" s="116" t="s">
        <v>40</v>
      </c>
      <c r="G20" s="1"/>
      <c r="H20" s="1"/>
      <c r="M20" s="3"/>
      <c r="N20" s="3"/>
      <c r="O20" s="3"/>
      <c r="P20" s="3"/>
    </row>
    <row r="21" spans="2:16" ht="12.6" customHeight="1">
      <c r="B21" s="109"/>
      <c r="C21" s="107"/>
      <c r="D21" s="110"/>
      <c r="E21" s="118"/>
      <c r="F21" s="119"/>
      <c r="G21" s="1"/>
      <c r="H21" s="1"/>
      <c r="M21" s="3"/>
      <c r="N21" s="3"/>
      <c r="O21" s="3"/>
      <c r="P21" s="3"/>
    </row>
    <row r="22" spans="2:16" ht="15.6" customHeight="1">
      <c r="B22" s="22"/>
      <c r="C22" s="107"/>
      <c r="D22" s="111"/>
      <c r="E22" s="103"/>
      <c r="F22" s="117"/>
      <c r="G22" s="1"/>
      <c r="H22" s="1"/>
      <c r="M22" s="3"/>
      <c r="N22" s="3"/>
      <c r="O22" s="3"/>
      <c r="P22" s="3"/>
    </row>
    <row r="23" spans="2:16" ht="23.4" customHeight="1">
      <c r="B23" s="27"/>
      <c r="C23" s="28"/>
      <c r="D23" s="104"/>
      <c r="E23" s="17"/>
      <c r="F23" s="18"/>
      <c r="G23" s="1"/>
      <c r="H23" s="1"/>
      <c r="M23" s="3"/>
      <c r="N23" s="3"/>
      <c r="O23" s="3"/>
      <c r="P23" s="3"/>
    </row>
    <row r="24" spans="2:16" ht="25.2" customHeight="1" thickBot="1">
      <c r="B24" s="29"/>
      <c r="C24" s="30"/>
      <c r="D24" s="105"/>
      <c r="E24" s="19"/>
      <c r="F24" s="20"/>
      <c r="M24" s="3"/>
      <c r="N24" s="3"/>
      <c r="O24" s="3"/>
      <c r="P24" s="3"/>
    </row>
    <row r="25" spans="2:16">
      <c r="M25" s="3"/>
      <c r="N25" s="3"/>
      <c r="O25" s="3"/>
      <c r="P25" s="3"/>
    </row>
    <row r="26" spans="2:16">
      <c r="M26" s="3"/>
      <c r="N26" s="3"/>
      <c r="O26" s="3"/>
      <c r="P26" s="3"/>
    </row>
    <row r="27" spans="2:16">
      <c r="M27" s="3"/>
      <c r="N27" s="3"/>
      <c r="O27" s="3"/>
      <c r="P27" s="3"/>
    </row>
    <row r="28" spans="2:16">
      <c r="M28" s="3"/>
      <c r="N28" s="3"/>
      <c r="O28" s="3"/>
      <c r="P28" s="3"/>
    </row>
    <row r="29" spans="2:16">
      <c r="M29" s="3"/>
      <c r="N29" s="3"/>
      <c r="O29" s="3"/>
      <c r="P29" s="3"/>
    </row>
    <row r="30" spans="2:16">
      <c r="M30" s="3"/>
      <c r="N30" s="3"/>
      <c r="O30" s="3"/>
      <c r="P30" s="3"/>
    </row>
    <row r="31" spans="2:16">
      <c r="M31" s="3"/>
      <c r="N31" s="3"/>
      <c r="O31" s="3"/>
      <c r="P31" s="3"/>
    </row>
    <row r="32" spans="2:16">
      <c r="M32" s="3"/>
      <c r="N32" s="3"/>
      <c r="O32" s="3"/>
      <c r="P32" s="3"/>
    </row>
    <row r="33" spans="4:16">
      <c r="D33" s="12"/>
      <c r="M33" s="3"/>
      <c r="N33" s="3"/>
      <c r="O33" s="3"/>
      <c r="P33" s="3"/>
    </row>
    <row r="34" spans="4:16">
      <c r="M34" s="3"/>
      <c r="N34" s="3"/>
      <c r="O34" s="3"/>
      <c r="P34" s="3"/>
    </row>
    <row r="35" spans="4:16">
      <c r="M35" s="3"/>
      <c r="N35" s="3"/>
      <c r="O35" s="3"/>
      <c r="P35" s="3"/>
    </row>
    <row r="36" spans="4:16">
      <c r="M36" s="3"/>
      <c r="N36" s="3"/>
      <c r="O36" s="3"/>
      <c r="P36" s="3"/>
    </row>
    <row r="37" spans="4:16">
      <c r="M37" s="3"/>
      <c r="N37" s="3"/>
      <c r="O37" s="3"/>
      <c r="P37" s="3"/>
    </row>
    <row r="38" spans="4:16">
      <c r="M38" s="3"/>
      <c r="N38" s="3"/>
      <c r="O38" s="3"/>
      <c r="P38" s="3"/>
    </row>
    <row r="39" spans="4:16">
      <c r="M39" s="3"/>
      <c r="N39" s="3"/>
      <c r="O39" s="3"/>
      <c r="P39" s="3"/>
    </row>
    <row r="40" spans="4:16">
      <c r="M40" s="3"/>
      <c r="N40" s="3"/>
      <c r="O40" s="3"/>
      <c r="P40" s="3"/>
    </row>
    <row r="41" spans="4:16">
      <c r="M41" s="3"/>
      <c r="N41" s="3"/>
      <c r="O41" s="3"/>
      <c r="P41" s="3"/>
    </row>
    <row r="42" spans="4:16">
      <c r="M42" s="3"/>
      <c r="N42" s="3"/>
      <c r="O42" s="3"/>
      <c r="P42" s="3"/>
    </row>
    <row r="43" spans="4:16">
      <c r="M43" s="3"/>
      <c r="N43" s="3"/>
      <c r="O43" s="3"/>
      <c r="P43" s="3"/>
    </row>
    <row r="44" spans="4:16">
      <c r="M44" s="3"/>
      <c r="N44" s="3"/>
      <c r="O44" s="3"/>
      <c r="P44" s="3"/>
    </row>
    <row r="45" spans="4:16">
      <c r="M45" s="3"/>
      <c r="N45" s="3"/>
      <c r="O45" s="3"/>
      <c r="P45" s="3"/>
    </row>
    <row r="46" spans="4:16">
      <c r="M46" s="3"/>
      <c r="N46" s="3"/>
      <c r="O46" s="3"/>
      <c r="P46" s="3"/>
    </row>
    <row r="47" spans="4:16">
      <c r="M47" s="3"/>
      <c r="N47" s="3"/>
      <c r="O47" s="3"/>
      <c r="P47" s="3"/>
    </row>
  </sheetData>
  <mergeCells count="19">
    <mergeCell ref="E20:E22"/>
    <mergeCell ref="F20:F22"/>
    <mergeCell ref="D23:D24"/>
    <mergeCell ref="C19:C22"/>
    <mergeCell ref="B2:B21"/>
    <mergeCell ref="D20:D22"/>
    <mergeCell ref="D17:D18"/>
    <mergeCell ref="D5:D6"/>
    <mergeCell ref="D7:D9"/>
    <mergeCell ref="D12:D14"/>
    <mergeCell ref="E2:F2"/>
    <mergeCell ref="C3:C9"/>
    <mergeCell ref="D3:D4"/>
    <mergeCell ref="C15:C18"/>
    <mergeCell ref="C10:C14"/>
    <mergeCell ref="E10:E11"/>
    <mergeCell ref="F10:F11"/>
    <mergeCell ref="E12:E14"/>
    <mergeCell ref="F12:F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theme="0"/>
  </sheetPr>
  <dimension ref="B1:O23"/>
  <sheetViews>
    <sheetView showGridLines="0" zoomScale="70" zoomScaleNormal="70" workbookViewId="0">
      <selection activeCell="B2" sqref="B2:B14"/>
    </sheetView>
  </sheetViews>
  <sheetFormatPr baseColWidth="10" defaultRowHeight="14.4"/>
  <cols>
    <col min="1" max="1" width="2.21875" style="1" customWidth="1"/>
    <col min="2" max="2" width="11.5546875" style="1" customWidth="1"/>
    <col min="3" max="3" width="18.5546875" style="1" customWidth="1"/>
    <col min="4" max="4" width="13.21875" style="1" bestFit="1" customWidth="1"/>
    <col min="5" max="5" width="12" style="2" bestFit="1" customWidth="1"/>
    <col min="6" max="6" width="12.6640625" style="2" customWidth="1"/>
    <col min="7" max="7" width="70.44140625" style="1" customWidth="1"/>
    <col min="8" max="8" width="15.21875" style="3" bestFit="1" customWidth="1"/>
    <col min="9" max="9" width="15.21875" style="3" hidden="1" customWidth="1"/>
    <col min="10" max="10" width="18.21875" style="3" bestFit="1" customWidth="1"/>
    <col min="11" max="11" width="20.88671875" style="3" customWidth="1"/>
    <col min="12" max="12" width="18.21875" style="3" customWidth="1"/>
    <col min="13" max="13" width="28" style="3" customWidth="1"/>
    <col min="14" max="16384" width="11.5546875" style="1"/>
  </cols>
  <sheetData>
    <row r="1" spans="2:15" ht="15" thickBot="1">
      <c r="M1" s="2"/>
      <c r="N1" s="2"/>
      <c r="O1" s="2"/>
    </row>
    <row r="2" spans="2:15" ht="31.2" customHeight="1" thickBot="1">
      <c r="B2" s="108" t="s">
        <v>19</v>
      </c>
      <c r="C2" s="59" t="s">
        <v>0</v>
      </c>
      <c r="D2" s="140" t="s">
        <v>1</v>
      </c>
      <c r="E2" s="140"/>
      <c r="F2" s="140" t="s">
        <v>2</v>
      </c>
      <c r="G2" s="140"/>
      <c r="H2" s="6" t="s">
        <v>6</v>
      </c>
      <c r="I2" s="6"/>
      <c r="J2" s="6" t="s">
        <v>10</v>
      </c>
      <c r="K2" s="6" t="s">
        <v>11</v>
      </c>
      <c r="L2" s="71" t="s">
        <v>8</v>
      </c>
      <c r="M2" s="2"/>
      <c r="N2" s="2"/>
      <c r="O2" s="2"/>
    </row>
    <row r="3" spans="2:15" ht="15" customHeight="1">
      <c r="B3" s="109"/>
      <c r="C3" s="120" t="s">
        <v>459</v>
      </c>
      <c r="D3" s="122" t="str">
        <f>'TABLA_MOT-cambiar nombres aqui'!D3:D4</f>
        <v>SISTEMA NATURAL</v>
      </c>
      <c r="E3" s="141"/>
      <c r="F3" s="72" t="str">
        <f>'TABLA_MOT-cambiar nombres aqui'!E3</f>
        <v>MOT.1.1</v>
      </c>
      <c r="G3" s="73" t="str">
        <f>'TABLA_MOT-cambiar nombres aqui'!F3</f>
        <v xml:space="preserve"> IV-A Elemento estructurante del territorio</v>
      </c>
      <c r="H3" s="130">
        <f>100%/6</f>
        <v>0.16666666666666666</v>
      </c>
      <c r="I3" s="137">
        <f>H3*0.25</f>
        <v>4.1666666666666664E-2</v>
      </c>
      <c r="J3" s="87">
        <f>($I$3/6)</f>
        <v>6.9444444444444441E-3</v>
      </c>
      <c r="K3" s="84">
        <f>'Panel Control MOT'!P11</f>
        <v>6.9444444444444441E-3</v>
      </c>
      <c r="L3" s="127">
        <f>SUM(K3:K14)</f>
        <v>0.16666666666666666</v>
      </c>
      <c r="M3" s="2"/>
      <c r="N3" s="2"/>
      <c r="O3" s="2"/>
    </row>
    <row r="4" spans="2:15" ht="15" thickBot="1">
      <c r="B4" s="109"/>
      <c r="C4" s="147"/>
      <c r="D4" s="142"/>
      <c r="E4" s="143"/>
      <c r="F4" s="74" t="str">
        <f>'TABLA_MOT-cambiar nombres aqui'!E4</f>
        <v>MOT.1.2</v>
      </c>
      <c r="G4" s="75" t="str">
        <f>'TABLA_MOT-cambiar nombres aqui'!F4</f>
        <v>Servicios ecosistémicos</v>
      </c>
      <c r="H4" s="131"/>
      <c r="I4" s="138"/>
      <c r="J4" s="88">
        <f t="shared" ref="J4:J8" si="0">($I$3/6)</f>
        <v>6.9444444444444441E-3</v>
      </c>
      <c r="K4" s="85">
        <f>'Panel Control MOT'!P27</f>
        <v>6.9444444444444441E-3</v>
      </c>
      <c r="L4" s="128"/>
      <c r="M4" s="2"/>
      <c r="N4" s="2"/>
      <c r="O4" s="2"/>
    </row>
    <row r="5" spans="2:15">
      <c r="B5" s="109"/>
      <c r="C5" s="147"/>
      <c r="D5" s="122" t="str">
        <f>'TABLA_MOT-cambiar nombres aqui'!D5:D6</f>
        <v>SISTEMA RURAL</v>
      </c>
      <c r="E5" s="141"/>
      <c r="F5" s="74" t="str">
        <f>'TABLA_MOT-cambiar nombres aqui'!E5</f>
        <v>MOT.1.3</v>
      </c>
      <c r="G5" s="75" t="str">
        <f>'TABLA_MOT-cambiar nombres aqui'!F5</f>
        <v>Potenciación sistemas agrarios</v>
      </c>
      <c r="H5" s="131"/>
      <c r="I5" s="138"/>
      <c r="J5" s="88">
        <f t="shared" si="0"/>
        <v>6.9444444444444441E-3</v>
      </c>
      <c r="K5" s="85">
        <f>'Panel Control MOT'!P39</f>
        <v>6.9444444444444441E-3</v>
      </c>
      <c r="L5" s="128"/>
      <c r="M5" s="2"/>
      <c r="N5" s="2"/>
      <c r="O5" s="2"/>
    </row>
    <row r="6" spans="2:15" ht="15" thickBot="1">
      <c r="B6" s="109"/>
      <c r="C6" s="147"/>
      <c r="D6" s="142"/>
      <c r="E6" s="143"/>
      <c r="F6" s="74" t="str">
        <f>'TABLA_MOT-cambiar nombres aqui'!E6</f>
        <v>MOT.1.4</v>
      </c>
      <c r="G6" s="75" t="str">
        <f>'TABLA_MOT-cambiar nombres aqui'!F6</f>
        <v>Desarrollo policéntrico de núcleos rurales</v>
      </c>
      <c r="H6" s="131"/>
      <c r="I6" s="138"/>
      <c r="J6" s="88">
        <f t="shared" si="0"/>
        <v>6.9444444444444441E-3</v>
      </c>
      <c r="K6" s="85">
        <f>'Panel Control MOT'!P53</f>
        <v>6.9444444444444441E-3</v>
      </c>
      <c r="L6" s="128"/>
      <c r="M6" s="2"/>
      <c r="N6" s="2"/>
      <c r="O6" s="2"/>
    </row>
    <row r="7" spans="2:15" ht="29.4" customHeight="1">
      <c r="B7" s="109"/>
      <c r="C7" s="147"/>
      <c r="D7" s="122" t="str">
        <f>'TABLA_MOT-cambiar nombres aqui'!D7:D9</f>
        <v>SISTEMA URBANO</v>
      </c>
      <c r="E7" s="123"/>
      <c r="F7" s="74" t="str">
        <f>'TABLA_MOT-cambiar nombres aqui'!E8</f>
        <v>MOT.1.5</v>
      </c>
      <c r="G7" s="75" t="str">
        <f>'TABLA_MOT-cambiar nombres aqui'!F8</f>
        <v>Ocupación del suelo y distribución de usos eficiente</v>
      </c>
      <c r="H7" s="131"/>
      <c r="I7" s="138"/>
      <c r="J7" s="88">
        <f t="shared" si="0"/>
        <v>6.9444444444444441E-3</v>
      </c>
      <c r="K7" s="85">
        <f>'Panel Control MOT'!P65</f>
        <v>6.9444444444444441E-3</v>
      </c>
      <c r="L7" s="128"/>
      <c r="M7" s="2"/>
      <c r="N7" s="2"/>
      <c r="O7" s="2"/>
    </row>
    <row r="8" spans="2:15" ht="15" thickBot="1">
      <c r="B8" s="109"/>
      <c r="C8" s="121"/>
      <c r="D8" s="124"/>
      <c r="E8" s="125"/>
      <c r="F8" s="76" t="str">
        <f>'TABLA_MOT-cambiar nombres aqui'!E9</f>
        <v>MOT.1.6</v>
      </c>
      <c r="G8" s="77" t="str">
        <f>'TABLA_MOT-cambiar nombres aqui'!F9</f>
        <v>Sistema urbano con estructura policéntrica, compacto, complejo y eficiente</v>
      </c>
      <c r="H8" s="131"/>
      <c r="I8" s="139"/>
      <c r="J8" s="89">
        <f t="shared" si="0"/>
        <v>6.9444444444444441E-3</v>
      </c>
      <c r="K8" s="86">
        <f>'Panel Control MOT'!P77</f>
        <v>6.9444444444444441E-3</v>
      </c>
      <c r="L8" s="128"/>
      <c r="M8" s="2"/>
      <c r="N8" s="2"/>
      <c r="O8" s="2"/>
    </row>
    <row r="9" spans="2:15" ht="24.6" customHeight="1" thickBot="1">
      <c r="B9" s="109"/>
      <c r="C9" s="120" t="s">
        <v>460</v>
      </c>
      <c r="D9" s="15" t="str">
        <f>'TABLA_MOT-cambiar nombres aqui'!D10</f>
        <v>SUMIDEROS</v>
      </c>
      <c r="E9" s="16" t="str">
        <f>'TABLA_MOT-cambiar nombres aqui'!D11</f>
        <v>EMISIONES</v>
      </c>
      <c r="F9" s="78" t="str">
        <f>'TABLA_MOT-cambiar nombres aqui'!E10</f>
        <v>MOT.2.1</v>
      </c>
      <c r="G9" s="79" t="str">
        <f>'TABLA_MOT-cambiar nombres aqui'!F10</f>
        <v>Modelo de ordenación orientado a la neutralidad climática</v>
      </c>
      <c r="H9" s="131"/>
      <c r="I9" s="134">
        <f>H3*0.25</f>
        <v>4.1666666666666664E-2</v>
      </c>
      <c r="J9" s="87">
        <f>($I$9*0.7)</f>
        <v>2.9166666666666664E-2</v>
      </c>
      <c r="K9" s="84">
        <f>'Panel Control MOT'!P89</f>
        <v>2.916666666666666E-2</v>
      </c>
      <c r="L9" s="128"/>
      <c r="M9" s="2"/>
      <c r="N9" s="2"/>
      <c r="O9" s="2"/>
    </row>
    <row r="10" spans="2:15" ht="30.6" customHeight="1" thickBot="1">
      <c r="B10" s="109"/>
      <c r="C10" s="121"/>
      <c r="D10" s="144" t="str">
        <f>'TABLA_MOT-cambiar nombres aqui'!D12</f>
        <v>TRANSICIÓN ECOLÓGICA</v>
      </c>
      <c r="E10" s="145"/>
      <c r="F10" s="82" t="str">
        <f>'TABLA_MOT-cambiar nombres aqui'!E12</f>
        <v>MOT.2.2</v>
      </c>
      <c r="G10" s="83" t="str">
        <f>'TABLA_MOT-cambiar nombres aqui'!F12</f>
        <v>Transición ecológica justa</v>
      </c>
      <c r="H10" s="131"/>
      <c r="I10" s="135"/>
      <c r="J10" s="89">
        <f>($I$9*0.3)</f>
        <v>1.2499999999999999E-2</v>
      </c>
      <c r="K10" s="86">
        <f>'Panel Control MOT'!P97</f>
        <v>1.2500000000000001E-2</v>
      </c>
      <c r="L10" s="128"/>
      <c r="M10" s="2"/>
      <c r="N10" s="2"/>
      <c r="O10" s="2"/>
    </row>
    <row r="11" spans="2:15" ht="30.6" customHeight="1" thickBot="1">
      <c r="B11" s="109"/>
      <c r="C11" s="120" t="s">
        <v>461</v>
      </c>
      <c r="D11" s="144" t="str">
        <f>'TABLA_MOT-cambiar nombres aqui'!D15</f>
        <v>OCUPACIÓN RACIONAL DEL SUELO</v>
      </c>
      <c r="E11" s="146"/>
      <c r="F11" s="72" t="str">
        <f>'TABLA_MOT-cambiar nombres aqui'!E15</f>
        <v>MOT.3.1</v>
      </c>
      <c r="G11" s="73" t="str">
        <f>'TABLA_MOT-cambiar nombres aqui'!F15</f>
        <v>Ocupación del suelo racional y equilibrada. Regeneración frente a expansión</v>
      </c>
      <c r="H11" s="131"/>
      <c r="I11" s="135">
        <f>H3*0.25</f>
        <v>4.1666666666666664E-2</v>
      </c>
      <c r="J11" s="87">
        <f>($I$11*0.6)</f>
        <v>2.4999999999999998E-2</v>
      </c>
      <c r="K11" s="84">
        <f>'Panel Control MOT'!P115</f>
        <v>2.4999999999999998E-2</v>
      </c>
      <c r="L11" s="128"/>
      <c r="M11" s="2"/>
      <c r="N11" s="2"/>
      <c r="O11" s="2"/>
    </row>
    <row r="12" spans="2:15" ht="60" customHeight="1" thickBot="1">
      <c r="B12" s="109"/>
      <c r="C12" s="121"/>
      <c r="D12" s="144" t="str">
        <f>'TABLA_MOT-cambiar nombres aqui'!D16</f>
        <v>EFICIENCIA DEL METABOLISMO TERRITORIAL</v>
      </c>
      <c r="E12" s="146"/>
      <c r="F12" s="80" t="str">
        <f>'TABLA_MOT-cambiar nombres aqui'!E16</f>
        <v>MOT.3.2</v>
      </c>
      <c r="G12" s="81" t="str">
        <f>'TABLA_MOT-cambiar nombres aqui'!F16</f>
        <v>Ocupación y ordenación de los suelos hacia la eficiencia del metabolismo territorial y la movilidad sostenible</v>
      </c>
      <c r="H12" s="131"/>
      <c r="I12" s="135"/>
      <c r="J12" s="89">
        <f>($I$11*0.4)</f>
        <v>1.6666666666666666E-2</v>
      </c>
      <c r="K12" s="86">
        <f>'Panel Control MOT'!P126</f>
        <v>1.6666666666666666E-2</v>
      </c>
      <c r="L12" s="128"/>
      <c r="M12" s="2"/>
      <c r="N12" s="2"/>
      <c r="O12" s="2"/>
    </row>
    <row r="13" spans="2:15" ht="27" customHeight="1">
      <c r="B13" s="109"/>
      <c r="C13" s="120" t="s">
        <v>462</v>
      </c>
      <c r="D13" s="122" t="str">
        <f>'TABLA_MOT-cambiar nombres aqui'!D19</f>
        <v>TERRITORIO Y SOCIEDAD VULNERABLES Y RIESGOS CLIMÁTICOS</v>
      </c>
      <c r="E13" s="123"/>
      <c r="F13" s="72" t="str">
        <f>'TABLA_MOT-cambiar nombres aqui'!E19</f>
        <v>MOT.4.1</v>
      </c>
      <c r="G13" s="73" t="str">
        <f>'TABLA_MOT-cambiar nombres aqui'!F19</f>
        <v>Identificación  y evaluación de riesgos, vulnerabilidades y capacidad de adaptación</v>
      </c>
      <c r="H13" s="132"/>
      <c r="I13" s="135">
        <f>H3*0.25</f>
        <v>4.1666666666666664E-2</v>
      </c>
      <c r="J13" s="87">
        <f>($I$13*0.4)</f>
        <v>1.6666666666666666E-2</v>
      </c>
      <c r="K13" s="84">
        <f>'Panel Control MOT'!P138</f>
        <v>1.6666666666666666E-2</v>
      </c>
      <c r="L13" s="128"/>
      <c r="M13" s="2"/>
      <c r="N13" s="2"/>
      <c r="O13" s="2"/>
    </row>
    <row r="14" spans="2:15" ht="29.4" customHeight="1" thickBot="1">
      <c r="B14" s="126"/>
      <c r="C14" s="121"/>
      <c r="D14" s="124" t="str">
        <f>'TABLA_MOT-cambiar nombres aqui'!D20</f>
        <v>OCUPACIÓN DEL TERRITORIO RESILIENTE:ADAPTACIÓN E INTEGRACIÓN</v>
      </c>
      <c r="E14" s="125"/>
      <c r="F14" s="80" t="str">
        <f>'TABLA_MOT-cambiar nombres aqui'!E20</f>
        <v>MOT.4.2</v>
      </c>
      <c r="G14" s="81" t="str">
        <f>'TABLA_MOT-cambiar nombres aqui'!F20</f>
        <v>Ocupación del territorio resiliente: adaptada e integrada</v>
      </c>
      <c r="H14" s="133"/>
      <c r="I14" s="136"/>
      <c r="J14" s="89">
        <f>($I$13*0.6)</f>
        <v>2.4999999999999998E-2</v>
      </c>
      <c r="K14" s="86">
        <f>'Panel Control MOT'!P154</f>
        <v>2.4999999999999994E-2</v>
      </c>
      <c r="L14" s="129"/>
      <c r="M14" s="2"/>
      <c r="N14" s="2"/>
      <c r="O14" s="2"/>
    </row>
    <row r="15" spans="2:15">
      <c r="B15" s="2"/>
      <c r="E15" s="1"/>
      <c r="F15" s="1"/>
      <c r="I15" s="21">
        <f>SUM(I3:I14)</f>
        <v>0.16666666666666666</v>
      </c>
      <c r="J15" s="9">
        <f>SUM(J3:J14)</f>
        <v>0.16666666666666666</v>
      </c>
      <c r="M15" s="2"/>
      <c r="N15" s="2"/>
      <c r="O15" s="2"/>
    </row>
    <row r="16" spans="2:15">
      <c r="B16" s="2"/>
      <c r="E16" s="1"/>
      <c r="H16" s="8"/>
      <c r="I16" s="8"/>
      <c r="K16" s="8"/>
      <c r="L16" s="8"/>
      <c r="M16" s="2"/>
      <c r="N16" s="2"/>
      <c r="O16" s="2"/>
    </row>
    <row r="17" spans="2:15">
      <c r="B17" s="2"/>
      <c r="E17" s="1"/>
      <c r="H17" s="5"/>
      <c r="I17" s="8"/>
      <c r="J17" s="5"/>
      <c r="K17" s="5"/>
      <c r="L17" s="5"/>
      <c r="M17" s="5"/>
      <c r="N17" s="5"/>
      <c r="O17" s="5"/>
    </row>
    <row r="18" spans="2:15" ht="14.4" customHeight="1">
      <c r="B18" s="2"/>
      <c r="L18" s="5"/>
      <c r="M18" s="5"/>
      <c r="N18" s="5"/>
      <c r="O18" s="5"/>
    </row>
    <row r="19" spans="2:15">
      <c r="B19" s="2"/>
      <c r="C19" s="2"/>
      <c r="D19" s="2"/>
      <c r="E19" s="14"/>
      <c r="H19" s="1"/>
      <c r="I19" s="1"/>
      <c r="J19" s="5"/>
      <c r="K19" s="5"/>
      <c r="L19" s="5"/>
      <c r="M19" s="5"/>
      <c r="N19" s="5"/>
      <c r="O19" s="5"/>
    </row>
    <row r="20" spans="2:15">
      <c r="B20" s="2"/>
      <c r="C20" s="2"/>
      <c r="D20" s="2"/>
      <c r="E20" s="14"/>
      <c r="G20" s="2"/>
      <c r="H20" s="1"/>
      <c r="I20" s="1"/>
      <c r="K20" s="5"/>
      <c r="L20" s="5"/>
      <c r="M20" s="5"/>
      <c r="N20" s="5"/>
      <c r="O20" s="5"/>
    </row>
    <row r="21" spans="2:15">
      <c r="B21" s="2"/>
      <c r="C21" s="2"/>
      <c r="D21" s="2"/>
      <c r="E21" s="14"/>
      <c r="G21" s="2"/>
      <c r="H21" s="1"/>
      <c r="I21" s="1"/>
      <c r="M21" s="5"/>
      <c r="N21" s="5"/>
      <c r="O21" s="5"/>
    </row>
    <row r="22" spans="2:15">
      <c r="B22" s="2"/>
      <c r="C22" s="2"/>
      <c r="D22" s="2"/>
      <c r="E22" s="14"/>
      <c r="G22" s="2"/>
      <c r="H22" s="1"/>
      <c r="I22" s="1"/>
      <c r="M22" s="5"/>
      <c r="N22" s="5"/>
      <c r="O22" s="5"/>
    </row>
    <row r="23" spans="2:15">
      <c r="B23" s="2"/>
      <c r="C23" s="2"/>
      <c r="D23" s="2"/>
      <c r="E23" s="1"/>
      <c r="F23" s="1"/>
      <c r="H23" s="1"/>
      <c r="I23" s="1"/>
      <c r="M23" s="5"/>
      <c r="N23" s="5"/>
      <c r="O23" s="5"/>
    </row>
  </sheetData>
  <sheetProtection password="C1EC" sheet="1" objects="1" scenarios="1"/>
  <mergeCells count="21">
    <mergeCell ref="D7:E8"/>
    <mergeCell ref="B2:B14"/>
    <mergeCell ref="L3:L14"/>
    <mergeCell ref="H3:H14"/>
    <mergeCell ref="I9:I10"/>
    <mergeCell ref="I11:I12"/>
    <mergeCell ref="I13:I14"/>
    <mergeCell ref="I3:I8"/>
    <mergeCell ref="F2:G2"/>
    <mergeCell ref="D2:E2"/>
    <mergeCell ref="D3:E4"/>
    <mergeCell ref="D5:E6"/>
    <mergeCell ref="D10:E10"/>
    <mergeCell ref="D11:E11"/>
    <mergeCell ref="D12:E12"/>
    <mergeCell ref="C3:C8"/>
    <mergeCell ref="C9:C10"/>
    <mergeCell ref="D13:E13"/>
    <mergeCell ref="D14:E14"/>
    <mergeCell ref="C11:C12"/>
    <mergeCell ref="C13: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tabColor theme="2" tint="-0.499984740745262"/>
  </sheetPr>
  <dimension ref="A1:AA158"/>
  <sheetViews>
    <sheetView showGridLines="0" tabSelected="1" zoomScale="55" zoomScaleNormal="55" workbookViewId="0">
      <selection activeCell="O7" sqref="O7"/>
    </sheetView>
  </sheetViews>
  <sheetFormatPr baseColWidth="10" defaultRowHeight="14.4"/>
  <cols>
    <col min="1" max="1" width="11.5546875" style="67"/>
    <col min="2" max="2" width="47.5546875" style="67" customWidth="1"/>
    <col min="3" max="3" width="46.21875" style="67" customWidth="1"/>
    <col min="4" max="4" width="10.88671875" style="67" customWidth="1"/>
    <col min="5" max="5" width="10.6640625" style="67" customWidth="1"/>
    <col min="6" max="6" width="10.88671875" style="67" customWidth="1"/>
    <col min="7" max="7" width="17.77734375" style="169" customWidth="1"/>
    <col min="8" max="8" width="15.5546875" style="67" hidden="1" customWidth="1"/>
    <col min="9" max="9" width="15.5546875" style="67" customWidth="1"/>
    <col min="10" max="10" width="8.88671875" style="169" customWidth="1"/>
    <col min="11" max="11" width="9.44140625" style="169" customWidth="1"/>
    <col min="12" max="12" width="11" style="169" customWidth="1"/>
    <col min="13" max="14" width="15.77734375" style="169" hidden="1" customWidth="1"/>
    <col min="15" max="15" width="14.44140625" style="189" customWidth="1"/>
    <col min="16" max="16" width="10.21875" style="189" customWidth="1"/>
    <col min="17" max="16384" width="11.5546875" style="67"/>
  </cols>
  <sheetData>
    <row r="1" spans="1:27" s="31" customFormat="1" ht="28.8">
      <c r="A1" s="60"/>
      <c r="B1" s="60"/>
      <c r="C1" s="60"/>
      <c r="D1" s="60"/>
      <c r="E1" s="60"/>
      <c r="F1" s="61" t="s">
        <v>9</v>
      </c>
      <c r="G1" s="163" t="s">
        <v>13</v>
      </c>
      <c r="H1" s="55"/>
      <c r="I1" s="149" t="s">
        <v>15</v>
      </c>
      <c r="J1" s="170" t="s">
        <v>14</v>
      </c>
      <c r="K1" s="171"/>
      <c r="L1" s="172"/>
      <c r="M1" s="163" t="s">
        <v>17</v>
      </c>
      <c r="N1" s="173" t="s">
        <v>16</v>
      </c>
      <c r="O1" s="149" t="s">
        <v>7</v>
      </c>
      <c r="P1" s="184"/>
    </row>
    <row r="2" spans="1:27" s="31" customFormat="1" ht="19.8" customHeight="1">
      <c r="A2" s="62" t="str">
        <f>'Tabla Resultados MOT'!F3</f>
        <v>MOT.1.1</v>
      </c>
      <c r="B2" s="62" t="str">
        <f>'Tabla Resultados MOT'!G3</f>
        <v xml:space="preserve"> IV-A Elemento estructurante del territorio</v>
      </c>
      <c r="C2" s="60"/>
      <c r="D2" s="60"/>
      <c r="E2" s="60"/>
      <c r="F2" s="7">
        <f>'Tabla Resultados MOT'!J3</f>
        <v>6.9444444444444441E-3</v>
      </c>
      <c r="G2" s="164"/>
      <c r="H2" s="56"/>
      <c r="I2" s="150"/>
      <c r="J2" s="174"/>
      <c r="K2" s="175"/>
      <c r="L2" s="176"/>
      <c r="M2" s="164"/>
      <c r="N2" s="177"/>
      <c r="O2" s="150"/>
      <c r="P2" s="184"/>
    </row>
    <row r="3" spans="1:27" s="31" customFormat="1" ht="14.4" customHeight="1">
      <c r="A3" s="60"/>
      <c r="B3" s="60"/>
      <c r="C3" s="60"/>
      <c r="D3" s="60"/>
      <c r="E3" s="60"/>
      <c r="F3" s="60"/>
      <c r="G3" s="165"/>
      <c r="H3" s="60"/>
      <c r="I3" s="60"/>
      <c r="J3" s="178" t="s">
        <v>3</v>
      </c>
      <c r="K3" s="178" t="s">
        <v>4</v>
      </c>
      <c r="L3" s="178" t="s">
        <v>5</v>
      </c>
      <c r="M3" s="165"/>
      <c r="N3" s="165"/>
      <c r="O3" s="184"/>
      <c r="P3" s="184"/>
    </row>
    <row r="4" spans="1:27" s="31" customFormat="1" ht="13.8" hidden="1" customHeight="1">
      <c r="A4" s="60"/>
      <c r="B4" s="60"/>
      <c r="C4" s="60"/>
      <c r="D4" s="60"/>
      <c r="E4" s="60"/>
      <c r="F4" s="60"/>
      <c r="G4" s="165"/>
      <c r="H4" s="60"/>
      <c r="I4" s="60"/>
      <c r="J4" s="179">
        <f>(F5/3)</f>
        <v>5.7870370370370367E-4</v>
      </c>
      <c r="K4" s="179">
        <f>(F5/3)*2</f>
        <v>1.1574074074074073E-3</v>
      </c>
      <c r="L4" s="179">
        <f>(F5/3)*3</f>
        <v>1.736111111111111E-3</v>
      </c>
      <c r="M4" s="165"/>
      <c r="N4" s="165"/>
      <c r="O4" s="184"/>
      <c r="P4" s="184"/>
    </row>
    <row r="5" spans="1:27" s="31" customFormat="1" ht="18" customHeight="1">
      <c r="A5" s="60"/>
      <c r="B5" s="148" t="s">
        <v>45</v>
      </c>
      <c r="C5" s="148"/>
      <c r="D5" s="148"/>
      <c r="E5" s="148"/>
      <c r="F5" s="63">
        <f>$F$2/4</f>
        <v>1.736111111111111E-3</v>
      </c>
      <c r="G5" s="166" t="s">
        <v>12</v>
      </c>
      <c r="H5" s="64">
        <f>IF(G5="Sí",1)+IF(G5="No",0)</f>
        <v>1</v>
      </c>
      <c r="I5" s="65" t="s">
        <v>448</v>
      </c>
      <c r="J5" s="167"/>
      <c r="K5" s="167"/>
      <c r="L5" s="167"/>
      <c r="M5" s="180">
        <v>3</v>
      </c>
      <c r="N5" s="181">
        <f>INDEX(J4:L4,M5)</f>
        <v>1.736111111111111E-3</v>
      </c>
      <c r="O5" s="185">
        <f>N5*H5</f>
        <v>1.736111111111111E-3</v>
      </c>
      <c r="P5" s="186"/>
      <c r="AA5" s="31">
        <v>1</v>
      </c>
    </row>
    <row r="6" spans="1:27" s="31" customFormat="1" ht="17.399999999999999" hidden="1" customHeight="1">
      <c r="A6" s="60"/>
      <c r="B6" s="66"/>
      <c r="C6" s="66"/>
      <c r="D6" s="66"/>
      <c r="E6" s="66"/>
      <c r="F6" s="63"/>
      <c r="G6" s="167"/>
      <c r="H6" s="66"/>
      <c r="I6" s="66"/>
      <c r="J6" s="182">
        <f>(F7/3)</f>
        <v>5.7870370370370367E-4</v>
      </c>
      <c r="K6" s="182">
        <f>(F7/3)*2</f>
        <v>1.1574074074074073E-3</v>
      </c>
      <c r="L6" s="182">
        <f>(F7/3)*3</f>
        <v>1.736111111111111E-3</v>
      </c>
      <c r="M6" s="183"/>
      <c r="N6" s="183"/>
      <c r="O6" s="187"/>
      <c r="P6" s="184"/>
    </row>
    <row r="7" spans="1:27" s="31" customFormat="1" ht="19.2" customHeight="1">
      <c r="A7" s="60"/>
      <c r="B7" s="148" t="s">
        <v>46</v>
      </c>
      <c r="C7" s="148"/>
      <c r="D7" s="148"/>
      <c r="E7" s="148"/>
      <c r="F7" s="63">
        <f t="shared" ref="F7:F11" si="0">$F$2/4</f>
        <v>1.736111111111111E-3</v>
      </c>
      <c r="G7" s="166" t="s">
        <v>12</v>
      </c>
      <c r="H7" s="64">
        <f t="shared" ref="H7:H11" si="1">IF(G7="Sí",1)+IF(G7="No",0)</f>
        <v>1</v>
      </c>
      <c r="I7" s="65" t="s">
        <v>448</v>
      </c>
      <c r="J7" s="167"/>
      <c r="K7" s="167"/>
      <c r="L7" s="167"/>
      <c r="M7" s="180">
        <v>3</v>
      </c>
      <c r="N7" s="181">
        <f>INDEX(J6:L6,M7)</f>
        <v>1.736111111111111E-3</v>
      </c>
      <c r="O7" s="185">
        <f>N7*H7</f>
        <v>1.736111111111111E-3</v>
      </c>
      <c r="P7" s="184"/>
    </row>
    <row r="8" spans="1:27" s="31" customFormat="1" ht="14.4" hidden="1" customHeight="1">
      <c r="A8" s="60"/>
      <c r="B8" s="66"/>
      <c r="C8" s="66"/>
      <c r="D8" s="66"/>
      <c r="E8" s="66"/>
      <c r="F8" s="63"/>
      <c r="G8" s="167"/>
      <c r="H8" s="66"/>
      <c r="I8" s="65" t="s">
        <v>448</v>
      </c>
      <c r="J8" s="182">
        <f>(F9/3)</f>
        <v>5.7870370370370367E-4</v>
      </c>
      <c r="K8" s="182">
        <f>(F9/3)*2</f>
        <v>1.1574074074074073E-3</v>
      </c>
      <c r="L8" s="182">
        <f>(F9/3)*3</f>
        <v>1.736111111111111E-3</v>
      </c>
      <c r="M8" s="183"/>
      <c r="N8" s="183"/>
      <c r="O8" s="187"/>
      <c r="P8" s="184"/>
    </row>
    <row r="9" spans="1:27" s="31" customFormat="1" ht="18.600000000000001" customHeight="1" thickBot="1">
      <c r="A9" s="60"/>
      <c r="B9" s="148" t="s">
        <v>47</v>
      </c>
      <c r="C9" s="148"/>
      <c r="D9" s="148"/>
      <c r="E9" s="148"/>
      <c r="F9" s="63">
        <f t="shared" si="0"/>
        <v>1.736111111111111E-3</v>
      </c>
      <c r="G9" s="166" t="s">
        <v>12</v>
      </c>
      <c r="H9" s="64">
        <f t="shared" si="1"/>
        <v>1</v>
      </c>
      <c r="I9" s="65" t="s">
        <v>448</v>
      </c>
      <c r="J9" s="167"/>
      <c r="K9" s="167"/>
      <c r="L9" s="167"/>
      <c r="M9" s="180">
        <v>3</v>
      </c>
      <c r="N9" s="181">
        <f>INDEX(J8:L8,M9)</f>
        <v>1.736111111111111E-3</v>
      </c>
      <c r="O9" s="185">
        <f t="shared" ref="O9:O11" si="2">N9*H9</f>
        <v>1.736111111111111E-3</v>
      </c>
      <c r="P9" s="184"/>
    </row>
    <row r="10" spans="1:27" s="31" customFormat="1" hidden="1">
      <c r="A10" s="60"/>
      <c r="B10" s="66"/>
      <c r="C10" s="66"/>
      <c r="D10" s="66"/>
      <c r="E10" s="66"/>
      <c r="F10" s="63"/>
      <c r="G10" s="167"/>
      <c r="H10" s="66"/>
      <c r="I10" s="65" t="s">
        <v>448</v>
      </c>
      <c r="J10" s="182">
        <f>(F11/3)</f>
        <v>5.7870370370370367E-4</v>
      </c>
      <c r="K10" s="182">
        <f>(F11/3)*2</f>
        <v>1.1574074074074073E-3</v>
      </c>
      <c r="L10" s="182">
        <f>(F11/3)*3</f>
        <v>1.736111111111111E-3</v>
      </c>
      <c r="M10" s="183"/>
      <c r="N10" s="183"/>
      <c r="O10" s="187"/>
      <c r="P10" s="184"/>
    </row>
    <row r="11" spans="1:27" s="31" customFormat="1" ht="18.600000000000001" customHeight="1" thickBot="1">
      <c r="A11" s="60"/>
      <c r="B11" s="148" t="s">
        <v>48</v>
      </c>
      <c r="C11" s="148"/>
      <c r="D11" s="148"/>
      <c r="E11" s="148"/>
      <c r="F11" s="63">
        <f t="shared" si="0"/>
        <v>1.736111111111111E-3</v>
      </c>
      <c r="G11" s="166" t="s">
        <v>12</v>
      </c>
      <c r="H11" s="64">
        <f t="shared" si="1"/>
        <v>1</v>
      </c>
      <c r="I11" s="65" t="s">
        <v>448</v>
      </c>
      <c r="J11" s="167"/>
      <c r="K11" s="167"/>
      <c r="L11" s="167"/>
      <c r="M11" s="180">
        <v>3</v>
      </c>
      <c r="N11" s="181">
        <f>INDEX(J10:L10,M11)</f>
        <v>1.736111111111111E-3</v>
      </c>
      <c r="O11" s="185">
        <f t="shared" si="2"/>
        <v>1.736111111111111E-3</v>
      </c>
      <c r="P11" s="188">
        <f>SUM(O5:O11)</f>
        <v>6.9444444444444441E-3</v>
      </c>
    </row>
    <row r="12" spans="1:27" s="31" customFormat="1" ht="14.4" hidden="1" customHeight="1">
      <c r="A12" s="60"/>
      <c r="B12" s="66"/>
      <c r="C12" s="66"/>
      <c r="D12" s="66"/>
      <c r="E12" s="66"/>
      <c r="F12" s="66"/>
      <c r="G12" s="167"/>
      <c r="H12" s="66"/>
      <c r="I12" s="65" t="s">
        <v>448</v>
      </c>
      <c r="J12" s="182" t="e">
        <f>(#REF!/3)</f>
        <v>#REF!</v>
      </c>
      <c r="K12" s="182" t="e">
        <f>(#REF!/3)*2</f>
        <v>#REF!</v>
      </c>
      <c r="L12" s="182" t="e">
        <f>(#REF!/3)*3</f>
        <v>#REF!</v>
      </c>
      <c r="M12" s="183"/>
      <c r="N12" s="183"/>
      <c r="O12" s="187"/>
      <c r="P12" s="184"/>
    </row>
    <row r="13" spans="1:27" s="31" customFormat="1">
      <c r="A13" s="67"/>
      <c r="F13" s="68">
        <f>SUM(F5:F12)</f>
        <v>6.9444444444444441E-3</v>
      </c>
      <c r="G13" s="168"/>
      <c r="J13" s="169"/>
      <c r="K13" s="169"/>
      <c r="L13" s="169"/>
      <c r="M13" s="169"/>
      <c r="N13" s="169"/>
      <c r="O13" s="189"/>
      <c r="P13" s="189"/>
      <c r="Q13" s="67"/>
    </row>
    <row r="15" spans="1:27" ht="28.8">
      <c r="A15" s="60"/>
      <c r="B15" s="60"/>
      <c r="C15" s="60"/>
      <c r="D15" s="60"/>
      <c r="E15" s="60"/>
      <c r="F15" s="61" t="s">
        <v>9</v>
      </c>
      <c r="G15" s="163" t="s">
        <v>13</v>
      </c>
      <c r="H15" s="55"/>
      <c r="I15" s="149" t="s">
        <v>15</v>
      </c>
      <c r="J15" s="170" t="s">
        <v>14</v>
      </c>
      <c r="K15" s="171"/>
      <c r="L15" s="172"/>
      <c r="M15" s="163" t="s">
        <v>17</v>
      </c>
      <c r="N15" s="173" t="s">
        <v>16</v>
      </c>
      <c r="O15" s="149" t="s">
        <v>7</v>
      </c>
      <c r="P15" s="184"/>
    </row>
    <row r="16" spans="1:27">
      <c r="A16" s="62" t="str">
        <f>'Tabla Resultados MOT'!F4</f>
        <v>MOT.1.2</v>
      </c>
      <c r="B16" s="62" t="str">
        <f>'Tabla Resultados MOT'!G4</f>
        <v>Servicios ecosistémicos</v>
      </c>
      <c r="C16" s="60"/>
      <c r="D16" s="60"/>
      <c r="E16" s="60"/>
      <c r="F16" s="7">
        <f>'Tabla Resultados MOT'!J4</f>
        <v>6.9444444444444441E-3</v>
      </c>
      <c r="G16" s="164"/>
      <c r="H16" s="56"/>
      <c r="I16" s="150"/>
      <c r="J16" s="174"/>
      <c r="K16" s="175"/>
      <c r="L16" s="176"/>
      <c r="M16" s="164"/>
      <c r="N16" s="177"/>
      <c r="O16" s="150"/>
      <c r="P16" s="184"/>
    </row>
    <row r="17" spans="1:16">
      <c r="A17" s="60"/>
      <c r="B17" s="60"/>
      <c r="C17" s="60"/>
      <c r="D17" s="60"/>
      <c r="E17" s="60"/>
      <c r="F17" s="60"/>
      <c r="G17" s="165"/>
      <c r="H17" s="60"/>
      <c r="I17" s="60"/>
      <c r="J17" s="178" t="s">
        <v>3</v>
      </c>
      <c r="K17" s="178" t="s">
        <v>4</v>
      </c>
      <c r="L17" s="178" t="s">
        <v>5</v>
      </c>
      <c r="M17" s="165"/>
      <c r="N17" s="165"/>
      <c r="O17" s="184"/>
      <c r="P17" s="184"/>
    </row>
    <row r="18" spans="1:16" hidden="1">
      <c r="A18" s="60"/>
      <c r="B18" s="60"/>
      <c r="C18" s="60"/>
      <c r="D18" s="60"/>
      <c r="E18" s="60"/>
      <c r="F18" s="60"/>
      <c r="G18" s="165"/>
      <c r="H18" s="60"/>
      <c r="I18" s="60"/>
      <c r="J18" s="179">
        <f>(F19/3)</f>
        <v>4.6296296296296293E-4</v>
      </c>
      <c r="K18" s="179">
        <f>(F19/3)*2</f>
        <v>9.2592592592592585E-4</v>
      </c>
      <c r="L18" s="179">
        <f>(F19/3)*3</f>
        <v>1.3888888888888887E-3</v>
      </c>
      <c r="M18" s="165"/>
      <c r="N18" s="165"/>
      <c r="O18" s="184"/>
      <c r="P18" s="184"/>
    </row>
    <row r="19" spans="1:16" ht="22.2" customHeight="1">
      <c r="A19" s="60"/>
      <c r="B19" s="148" t="s">
        <v>49</v>
      </c>
      <c r="C19" s="148"/>
      <c r="D19" s="148"/>
      <c r="E19" s="148"/>
      <c r="F19" s="63">
        <f>$F$16/5</f>
        <v>1.3888888888888887E-3</v>
      </c>
      <c r="G19" s="166" t="s">
        <v>12</v>
      </c>
      <c r="H19" s="69">
        <f>IF(G19="Sí",1)+IF(G19="No",0)</f>
        <v>1</v>
      </c>
      <c r="I19" s="65" t="s">
        <v>449</v>
      </c>
      <c r="J19" s="167"/>
      <c r="K19" s="167"/>
      <c r="L19" s="167"/>
      <c r="M19" s="180">
        <v>3</v>
      </c>
      <c r="N19" s="181">
        <f>INDEX(J18:L18,M19)</f>
        <v>1.3888888888888887E-3</v>
      </c>
      <c r="O19" s="185">
        <f>N19*H19</f>
        <v>1.3888888888888887E-3</v>
      </c>
      <c r="P19" s="190"/>
    </row>
    <row r="20" spans="1:16" hidden="1">
      <c r="A20" s="60"/>
      <c r="B20" s="66"/>
      <c r="C20" s="66"/>
      <c r="D20" s="66"/>
      <c r="E20" s="66"/>
      <c r="F20" s="66"/>
      <c r="G20" s="167"/>
      <c r="H20" s="70"/>
      <c r="I20" s="66"/>
      <c r="J20" s="182">
        <f>(F21/3)</f>
        <v>4.6296296296296293E-4</v>
      </c>
      <c r="K20" s="182">
        <f>(F21/3)*2</f>
        <v>9.2592592592592585E-4</v>
      </c>
      <c r="L20" s="182">
        <f>(F21/3)*3</f>
        <v>1.3888888888888887E-3</v>
      </c>
      <c r="M20" s="183"/>
      <c r="N20" s="183"/>
      <c r="O20" s="187"/>
      <c r="P20" s="184"/>
    </row>
    <row r="21" spans="1:16" ht="34.799999999999997" customHeight="1">
      <c r="A21" s="60"/>
      <c r="B21" s="148" t="s">
        <v>50</v>
      </c>
      <c r="C21" s="148"/>
      <c r="D21" s="148"/>
      <c r="E21" s="148"/>
      <c r="F21" s="63">
        <f>$F$16/5</f>
        <v>1.3888888888888887E-3</v>
      </c>
      <c r="G21" s="166" t="s">
        <v>12</v>
      </c>
      <c r="H21" s="69">
        <f t="shared" ref="H21:H27" si="3">IF(G21="Sí",1)+IF(G21="No",0)</f>
        <v>1</v>
      </c>
      <c r="I21" s="65" t="s">
        <v>449</v>
      </c>
      <c r="J21" s="167"/>
      <c r="K21" s="167"/>
      <c r="L21" s="167"/>
      <c r="M21" s="180">
        <v>3</v>
      </c>
      <c r="N21" s="181">
        <f>INDEX(J20:L20,M21)</f>
        <v>1.3888888888888887E-3</v>
      </c>
      <c r="O21" s="185">
        <f>N21*H21</f>
        <v>1.3888888888888887E-3</v>
      </c>
      <c r="P21" s="184"/>
    </row>
    <row r="22" spans="1:16" hidden="1">
      <c r="A22" s="60"/>
      <c r="B22" s="66"/>
      <c r="C22" s="66"/>
      <c r="D22" s="66"/>
      <c r="E22" s="66"/>
      <c r="F22" s="66"/>
      <c r="G22" s="167"/>
      <c r="H22" s="70"/>
      <c r="I22" s="65" t="s">
        <v>449</v>
      </c>
      <c r="J22" s="182">
        <f>(F23/3)</f>
        <v>4.6296296296296293E-4</v>
      </c>
      <c r="K22" s="182">
        <f>(F23/3)*2</f>
        <v>9.2592592592592585E-4</v>
      </c>
      <c r="L22" s="182">
        <f>(F23/3)*3</f>
        <v>1.3888888888888887E-3</v>
      </c>
      <c r="M22" s="183"/>
      <c r="N22" s="183"/>
      <c r="O22" s="187"/>
      <c r="P22" s="184"/>
    </row>
    <row r="23" spans="1:16" ht="31.8" customHeight="1">
      <c r="A23" s="60"/>
      <c r="B23" s="148" t="s">
        <v>51</v>
      </c>
      <c r="C23" s="148"/>
      <c r="D23" s="148"/>
      <c r="E23" s="148"/>
      <c r="F23" s="63">
        <f>$F$16/5</f>
        <v>1.3888888888888887E-3</v>
      </c>
      <c r="G23" s="166" t="s">
        <v>12</v>
      </c>
      <c r="H23" s="69">
        <f t="shared" si="3"/>
        <v>1</v>
      </c>
      <c r="I23" s="65" t="s">
        <v>449</v>
      </c>
      <c r="J23" s="167"/>
      <c r="K23" s="167"/>
      <c r="L23" s="167"/>
      <c r="M23" s="180">
        <v>3</v>
      </c>
      <c r="N23" s="181">
        <f>INDEX(J22:L22,M23)</f>
        <v>1.3888888888888887E-3</v>
      </c>
      <c r="O23" s="185">
        <f>N23*H23</f>
        <v>1.3888888888888887E-3</v>
      </c>
      <c r="P23" s="184"/>
    </row>
    <row r="24" spans="1:16" hidden="1">
      <c r="A24" s="60"/>
      <c r="B24" s="66"/>
      <c r="C24" s="66"/>
      <c r="D24" s="66"/>
      <c r="E24" s="66"/>
      <c r="F24" s="66"/>
      <c r="G24" s="167"/>
      <c r="H24" s="70"/>
      <c r="I24" s="65" t="s">
        <v>449</v>
      </c>
      <c r="J24" s="182">
        <f>(F25/3)</f>
        <v>4.6296296296296293E-4</v>
      </c>
      <c r="K24" s="182">
        <f>(F25/3)*2</f>
        <v>9.2592592592592585E-4</v>
      </c>
      <c r="L24" s="182">
        <f>(F25/3)*3</f>
        <v>1.3888888888888887E-3</v>
      </c>
      <c r="M24" s="183"/>
      <c r="N24" s="183"/>
      <c r="O24" s="187"/>
      <c r="P24" s="184"/>
    </row>
    <row r="25" spans="1:16" ht="15" thickBot="1">
      <c r="A25" s="60"/>
      <c r="B25" s="148" t="s">
        <v>52</v>
      </c>
      <c r="C25" s="148"/>
      <c r="D25" s="148"/>
      <c r="E25" s="148"/>
      <c r="F25" s="63">
        <f>$F$16/5</f>
        <v>1.3888888888888887E-3</v>
      </c>
      <c r="G25" s="166" t="s">
        <v>12</v>
      </c>
      <c r="H25" s="69">
        <f t="shared" si="3"/>
        <v>1</v>
      </c>
      <c r="I25" s="65" t="s">
        <v>449</v>
      </c>
      <c r="J25" s="167"/>
      <c r="K25" s="167"/>
      <c r="L25" s="167"/>
      <c r="M25" s="180">
        <v>3</v>
      </c>
      <c r="N25" s="181">
        <f>INDEX(J24:L24,M25)</f>
        <v>1.3888888888888887E-3</v>
      </c>
      <c r="O25" s="185">
        <f>N25*H25</f>
        <v>1.3888888888888887E-3</v>
      </c>
      <c r="P25" s="184"/>
    </row>
    <row r="26" spans="1:16" hidden="1">
      <c r="A26" s="60"/>
      <c r="B26" s="66"/>
      <c r="C26" s="66"/>
      <c r="D26" s="66"/>
      <c r="E26" s="66"/>
      <c r="F26" s="66"/>
      <c r="G26" s="167"/>
      <c r="H26" s="70"/>
      <c r="I26" s="65" t="s">
        <v>449</v>
      </c>
      <c r="J26" s="182">
        <f>(F27/3)</f>
        <v>4.6296296296296293E-4</v>
      </c>
      <c r="K26" s="182">
        <f>(F27/3)*2</f>
        <v>9.2592592592592585E-4</v>
      </c>
      <c r="L26" s="182">
        <f>(F27/3)*3</f>
        <v>1.3888888888888887E-3</v>
      </c>
      <c r="M26" s="183"/>
      <c r="N26" s="183"/>
      <c r="O26" s="187"/>
      <c r="P26" s="184"/>
    </row>
    <row r="27" spans="1:16" ht="31.2" customHeight="1" thickBot="1">
      <c r="A27" s="60"/>
      <c r="B27" s="148" t="s">
        <v>53</v>
      </c>
      <c r="C27" s="148"/>
      <c r="D27" s="148"/>
      <c r="E27" s="148"/>
      <c r="F27" s="63">
        <f>$F$16/5</f>
        <v>1.3888888888888887E-3</v>
      </c>
      <c r="G27" s="166" t="s">
        <v>12</v>
      </c>
      <c r="H27" s="69">
        <f t="shared" si="3"/>
        <v>1</v>
      </c>
      <c r="I27" s="65" t="s">
        <v>449</v>
      </c>
      <c r="J27" s="167"/>
      <c r="K27" s="167"/>
      <c r="L27" s="167"/>
      <c r="M27" s="180">
        <v>3</v>
      </c>
      <c r="N27" s="181">
        <f>INDEX(J26:L26,M27)</f>
        <v>1.3888888888888887E-3</v>
      </c>
      <c r="O27" s="185">
        <f>N27*H27</f>
        <v>1.3888888888888887E-3</v>
      </c>
      <c r="P27" s="188">
        <f>SUM(O19:O27)</f>
        <v>6.9444444444444441E-3</v>
      </c>
    </row>
    <row r="28" spans="1:16" ht="15" hidden="1" thickBot="1">
      <c r="A28" s="60"/>
      <c r="B28" s="66"/>
      <c r="C28" s="66"/>
      <c r="D28" s="66"/>
      <c r="E28" s="66"/>
      <c r="F28" s="66"/>
      <c r="G28" s="167"/>
      <c r="H28" s="70"/>
      <c r="I28" s="65" t="s">
        <v>449</v>
      </c>
      <c r="J28" s="182" t="e">
        <f>(#REF!/3)</f>
        <v>#REF!</v>
      </c>
      <c r="K28" s="182" t="e">
        <f>(#REF!/3)*2</f>
        <v>#REF!</v>
      </c>
      <c r="L28" s="182" t="e">
        <f>(#REF!/3)*3</f>
        <v>#REF!</v>
      </c>
      <c r="M28" s="183"/>
      <c r="N28" s="183"/>
      <c r="O28" s="187"/>
      <c r="P28" s="184"/>
    </row>
    <row r="29" spans="1:16">
      <c r="B29" s="31"/>
      <c r="C29" s="31"/>
      <c r="D29" s="31"/>
      <c r="E29" s="31"/>
      <c r="F29" s="68">
        <f>SUM(F19:F28)</f>
        <v>6.9444444444444441E-3</v>
      </c>
      <c r="G29" s="168"/>
      <c r="H29" s="31"/>
      <c r="I29" s="31"/>
    </row>
    <row r="31" spans="1:16" ht="28.8">
      <c r="A31" s="60"/>
      <c r="B31" s="60"/>
      <c r="C31" s="60"/>
      <c r="D31" s="60"/>
      <c r="E31" s="60"/>
      <c r="F31" s="61" t="s">
        <v>9</v>
      </c>
      <c r="G31" s="163" t="s">
        <v>13</v>
      </c>
      <c r="H31" s="55"/>
      <c r="I31" s="149" t="s">
        <v>15</v>
      </c>
      <c r="J31" s="170" t="s">
        <v>14</v>
      </c>
      <c r="K31" s="171"/>
      <c r="L31" s="172"/>
      <c r="M31" s="163" t="s">
        <v>17</v>
      </c>
      <c r="N31" s="173" t="s">
        <v>16</v>
      </c>
      <c r="O31" s="149" t="s">
        <v>7</v>
      </c>
      <c r="P31" s="184"/>
    </row>
    <row r="32" spans="1:16">
      <c r="A32" s="62" t="str">
        <f>'Tabla Resultados MOT'!F5</f>
        <v>MOT.1.3</v>
      </c>
      <c r="B32" s="62" t="str">
        <f>'Tabla Resultados MOT'!G5</f>
        <v>Potenciación sistemas agrarios</v>
      </c>
      <c r="C32" s="60"/>
      <c r="D32" s="60"/>
      <c r="E32" s="60"/>
      <c r="F32" s="7">
        <f>'Tabla Resultados MOT'!J5</f>
        <v>6.9444444444444441E-3</v>
      </c>
      <c r="G32" s="164"/>
      <c r="H32" s="56"/>
      <c r="I32" s="150"/>
      <c r="J32" s="174"/>
      <c r="K32" s="175"/>
      <c r="L32" s="176"/>
      <c r="M32" s="164"/>
      <c r="N32" s="177"/>
      <c r="O32" s="150"/>
      <c r="P32" s="184"/>
    </row>
    <row r="33" spans="1:16">
      <c r="A33" s="60"/>
      <c r="B33" s="60"/>
      <c r="C33" s="60"/>
      <c r="D33" s="60"/>
      <c r="E33" s="60"/>
      <c r="F33" s="60"/>
      <c r="G33" s="165"/>
      <c r="H33" s="60"/>
      <c r="I33" s="60"/>
      <c r="J33" s="178" t="s">
        <v>3</v>
      </c>
      <c r="K33" s="178" t="s">
        <v>4</v>
      </c>
      <c r="L33" s="178" t="s">
        <v>5</v>
      </c>
      <c r="M33" s="165"/>
      <c r="N33" s="165"/>
      <c r="O33" s="184"/>
      <c r="P33" s="184"/>
    </row>
    <row r="34" spans="1:16" hidden="1">
      <c r="A34" s="60"/>
      <c r="B34" s="60"/>
      <c r="C34" s="60"/>
      <c r="D34" s="60"/>
      <c r="E34" s="60"/>
      <c r="F34" s="60"/>
      <c r="G34" s="165"/>
      <c r="H34" s="60"/>
      <c r="I34" s="60"/>
      <c r="J34" s="179">
        <f>(F35/3)</f>
        <v>7.716049382716049E-4</v>
      </c>
      <c r="K34" s="179">
        <f>(F35/3)*2</f>
        <v>1.5432098765432098E-3</v>
      </c>
      <c r="L34" s="179">
        <f>(F35/3)*3</f>
        <v>2.3148148148148147E-3</v>
      </c>
      <c r="M34" s="165"/>
      <c r="N34" s="165"/>
      <c r="O34" s="184"/>
      <c r="P34" s="184"/>
    </row>
    <row r="35" spans="1:16" ht="19.2" customHeight="1">
      <c r="A35" s="60"/>
      <c r="B35" s="148" t="s">
        <v>54</v>
      </c>
      <c r="C35" s="148"/>
      <c r="D35" s="148"/>
      <c r="E35" s="148"/>
      <c r="F35" s="63">
        <f>$F$32/3</f>
        <v>2.3148148148148147E-3</v>
      </c>
      <c r="G35" s="166" t="s">
        <v>12</v>
      </c>
      <c r="H35" s="64">
        <f>IF(G35="Sí",1)+IF(G35="No",0)</f>
        <v>1</v>
      </c>
      <c r="I35" s="65" t="s">
        <v>450</v>
      </c>
      <c r="J35" s="167"/>
      <c r="K35" s="167"/>
      <c r="L35" s="167"/>
      <c r="M35" s="180">
        <v>3</v>
      </c>
      <c r="N35" s="181">
        <f>INDEX(J34:L34,M35)</f>
        <v>2.3148148148148147E-3</v>
      </c>
      <c r="O35" s="185">
        <f>N35*H35</f>
        <v>2.3148148148148147E-3</v>
      </c>
      <c r="P35" s="186"/>
    </row>
    <row r="36" spans="1:16" hidden="1">
      <c r="A36" s="60"/>
      <c r="B36" s="66"/>
      <c r="C36" s="66"/>
      <c r="D36" s="66"/>
      <c r="E36" s="66"/>
      <c r="F36" s="66"/>
      <c r="G36" s="167"/>
      <c r="H36" s="66">
        <f t="shared" ref="H36" si="4">IF(G36="Sí",1)+IF(G36="No",0)</f>
        <v>0</v>
      </c>
      <c r="I36" s="66"/>
      <c r="J36" s="182">
        <f>(F37/3)</f>
        <v>7.716049382716049E-4</v>
      </c>
      <c r="K36" s="182">
        <f>(F37/3)*2</f>
        <v>1.5432098765432098E-3</v>
      </c>
      <c r="L36" s="182">
        <f>(F37/3)*3</f>
        <v>2.3148148148148147E-3</v>
      </c>
      <c r="M36" s="183"/>
      <c r="N36" s="183"/>
      <c r="O36" s="187"/>
      <c r="P36" s="184"/>
    </row>
    <row r="37" spans="1:16" ht="21.6" customHeight="1" thickBot="1">
      <c r="A37" s="60"/>
      <c r="B37" s="148" t="s">
        <v>55</v>
      </c>
      <c r="C37" s="148"/>
      <c r="D37" s="148"/>
      <c r="E37" s="148"/>
      <c r="F37" s="63">
        <f>$F$32/3</f>
        <v>2.3148148148148147E-3</v>
      </c>
      <c r="G37" s="166" t="s">
        <v>12</v>
      </c>
      <c r="H37" s="64">
        <f t="shared" ref="H37:H40" si="5">IF(G37="Sí",1)+IF(G37="No",0)</f>
        <v>1</v>
      </c>
      <c r="I37" s="65" t="s">
        <v>450</v>
      </c>
      <c r="J37" s="167"/>
      <c r="K37" s="167"/>
      <c r="L37" s="167"/>
      <c r="M37" s="180">
        <v>3</v>
      </c>
      <c r="N37" s="181">
        <f>INDEX(J36:L36,M37)</f>
        <v>2.3148148148148147E-3</v>
      </c>
      <c r="O37" s="185">
        <f>N37*H37</f>
        <v>2.3148148148148147E-3</v>
      </c>
      <c r="P37" s="184"/>
    </row>
    <row r="38" spans="1:16" hidden="1">
      <c r="A38" s="60"/>
      <c r="B38" s="66"/>
      <c r="C38" s="66"/>
      <c r="D38" s="66"/>
      <c r="E38" s="66"/>
      <c r="F38" s="66"/>
      <c r="G38" s="167"/>
      <c r="H38" s="66">
        <f t="shared" si="5"/>
        <v>0</v>
      </c>
      <c r="I38" s="65" t="s">
        <v>450</v>
      </c>
      <c r="J38" s="182">
        <f>(F39/3)</f>
        <v>7.716049382716049E-4</v>
      </c>
      <c r="K38" s="182">
        <f>(F39/3)*2</f>
        <v>1.5432098765432098E-3</v>
      </c>
      <c r="L38" s="182">
        <f>(F39/3)*3</f>
        <v>2.3148148148148147E-3</v>
      </c>
      <c r="M38" s="183"/>
      <c r="N38" s="183"/>
      <c r="O38" s="187"/>
      <c r="P38" s="184"/>
    </row>
    <row r="39" spans="1:16" ht="31.2" customHeight="1" thickBot="1">
      <c r="A39" s="60"/>
      <c r="B39" s="148" t="s">
        <v>169</v>
      </c>
      <c r="C39" s="148"/>
      <c r="D39" s="148"/>
      <c r="E39" s="148"/>
      <c r="F39" s="63">
        <f>$F$32/3</f>
        <v>2.3148148148148147E-3</v>
      </c>
      <c r="G39" s="166" t="s">
        <v>12</v>
      </c>
      <c r="H39" s="64">
        <f t="shared" si="5"/>
        <v>1</v>
      </c>
      <c r="I39" s="65" t="s">
        <v>450</v>
      </c>
      <c r="J39" s="167"/>
      <c r="K39" s="167"/>
      <c r="L39" s="167"/>
      <c r="M39" s="180">
        <v>3</v>
      </c>
      <c r="N39" s="181">
        <f>INDEX(J38:L38,M39)</f>
        <v>2.3148148148148147E-3</v>
      </c>
      <c r="O39" s="185">
        <f>N39*H39</f>
        <v>2.3148148148148147E-3</v>
      </c>
      <c r="P39" s="188">
        <f>SUM(O35:O39)</f>
        <v>6.9444444444444441E-3</v>
      </c>
    </row>
    <row r="40" spans="1:16" hidden="1">
      <c r="A40" s="60"/>
      <c r="B40" s="66"/>
      <c r="C40" s="66"/>
      <c r="D40" s="66"/>
      <c r="E40" s="66"/>
      <c r="F40" s="66"/>
      <c r="G40" s="167"/>
      <c r="H40" s="66">
        <f t="shared" si="5"/>
        <v>0</v>
      </c>
      <c r="I40" s="65" t="s">
        <v>450</v>
      </c>
      <c r="J40" s="182" t="e">
        <f>(#REF!/3)</f>
        <v>#REF!</v>
      </c>
      <c r="K40" s="182" t="e">
        <f>(#REF!/3)*2</f>
        <v>#REF!</v>
      </c>
      <c r="L40" s="182" t="e">
        <f>(#REF!/3)*3</f>
        <v>#REF!</v>
      </c>
      <c r="M40" s="183"/>
      <c r="N40" s="183"/>
      <c r="O40" s="187"/>
      <c r="P40" s="184"/>
    </row>
    <row r="41" spans="1:16">
      <c r="B41" s="31"/>
      <c r="C41" s="31"/>
      <c r="D41" s="31"/>
      <c r="E41" s="31"/>
      <c r="F41" s="68">
        <f>SUM(F35:F40)</f>
        <v>6.9444444444444441E-3</v>
      </c>
      <c r="G41" s="168"/>
      <c r="H41" s="31"/>
      <c r="I41" s="31"/>
    </row>
    <row r="43" spans="1:16" ht="28.8">
      <c r="A43" s="60"/>
      <c r="B43" s="60"/>
      <c r="C43" s="60"/>
      <c r="D43" s="60"/>
      <c r="E43" s="60"/>
      <c r="F43" s="61" t="s">
        <v>9</v>
      </c>
      <c r="G43" s="163" t="s">
        <v>13</v>
      </c>
      <c r="H43" s="55"/>
      <c r="I43" s="149" t="s">
        <v>15</v>
      </c>
      <c r="J43" s="170" t="s">
        <v>14</v>
      </c>
      <c r="K43" s="171"/>
      <c r="L43" s="172"/>
      <c r="M43" s="163" t="s">
        <v>17</v>
      </c>
      <c r="N43" s="173" t="s">
        <v>16</v>
      </c>
      <c r="O43" s="149" t="s">
        <v>7</v>
      </c>
      <c r="P43" s="184"/>
    </row>
    <row r="44" spans="1:16">
      <c r="A44" s="62" t="str">
        <f>'Tabla Resultados MOT'!F6</f>
        <v>MOT.1.4</v>
      </c>
      <c r="B44" s="62" t="str">
        <f>'Tabla Resultados MOT'!G6</f>
        <v>Desarrollo policéntrico de núcleos rurales</v>
      </c>
      <c r="C44" s="60"/>
      <c r="D44" s="60"/>
      <c r="E44" s="60"/>
      <c r="F44" s="7">
        <f>'Tabla Resultados MOT'!J6</f>
        <v>6.9444444444444441E-3</v>
      </c>
      <c r="G44" s="164"/>
      <c r="H44" s="56"/>
      <c r="I44" s="150"/>
      <c r="J44" s="174"/>
      <c r="K44" s="175"/>
      <c r="L44" s="176"/>
      <c r="M44" s="164"/>
      <c r="N44" s="177"/>
      <c r="O44" s="150"/>
      <c r="P44" s="184"/>
    </row>
    <row r="45" spans="1:16">
      <c r="A45" s="60"/>
      <c r="B45" s="60"/>
      <c r="C45" s="60"/>
      <c r="D45" s="60"/>
      <c r="E45" s="60"/>
      <c r="F45" s="60"/>
      <c r="G45" s="165"/>
      <c r="H45" s="60"/>
      <c r="I45" s="60"/>
      <c r="J45" s="178" t="s">
        <v>3</v>
      </c>
      <c r="K45" s="178" t="s">
        <v>4</v>
      </c>
      <c r="L45" s="178" t="s">
        <v>5</v>
      </c>
      <c r="M45" s="165"/>
      <c r="N45" s="165"/>
      <c r="O45" s="184"/>
      <c r="P45" s="184"/>
    </row>
    <row r="46" spans="1:16" hidden="1">
      <c r="A46" s="60"/>
      <c r="B46" s="60"/>
      <c r="C46" s="60"/>
      <c r="D46" s="60"/>
      <c r="E46" s="60"/>
      <c r="F46" s="60"/>
      <c r="G46" s="165"/>
      <c r="H46" s="60"/>
      <c r="I46" s="60"/>
      <c r="J46" s="179">
        <f>(F47/3)</f>
        <v>5.7870370370370367E-4</v>
      </c>
      <c r="K46" s="179">
        <f>(F47/3)*2</f>
        <v>1.1574074074074073E-3</v>
      </c>
      <c r="L46" s="179">
        <f>(F47/3)*3</f>
        <v>1.736111111111111E-3</v>
      </c>
      <c r="M46" s="165"/>
      <c r="N46" s="165"/>
      <c r="O46" s="184"/>
      <c r="P46" s="184"/>
    </row>
    <row r="47" spans="1:16" ht="15">
      <c r="A47" s="60"/>
      <c r="B47" s="148" t="s">
        <v>56</v>
      </c>
      <c r="C47" s="148"/>
      <c r="D47" s="148"/>
      <c r="E47" s="148"/>
      <c r="F47" s="63">
        <f>$F$44/4</f>
        <v>1.736111111111111E-3</v>
      </c>
      <c r="G47" s="166" t="s">
        <v>12</v>
      </c>
      <c r="H47" s="64">
        <f>IF(G47="Sí",1)+IF(G47="No",0)</f>
        <v>1</v>
      </c>
      <c r="I47" s="65" t="s">
        <v>451</v>
      </c>
      <c r="J47" s="167"/>
      <c r="K47" s="167"/>
      <c r="L47" s="167"/>
      <c r="M47" s="180">
        <v>3</v>
      </c>
      <c r="N47" s="181">
        <f>INDEX(J46:L46,M47)</f>
        <v>1.736111111111111E-3</v>
      </c>
      <c r="O47" s="185">
        <f>N47*H47</f>
        <v>1.736111111111111E-3</v>
      </c>
      <c r="P47" s="186"/>
    </row>
    <row r="48" spans="1:16" ht="14.4" hidden="1" customHeight="1">
      <c r="A48" s="60"/>
      <c r="B48" s="66"/>
      <c r="C48" s="66"/>
      <c r="D48" s="66"/>
      <c r="E48" s="66"/>
      <c r="F48" s="66"/>
      <c r="G48" s="167"/>
      <c r="H48" s="66">
        <f t="shared" ref="H48" si="6">IF(G48="Sí",1)+IF(G48="No",0)</f>
        <v>0</v>
      </c>
      <c r="I48" s="66"/>
      <c r="J48" s="182">
        <f>(F49/3)</f>
        <v>5.7870370370370367E-4</v>
      </c>
      <c r="K48" s="182">
        <f>(F49/3)*2</f>
        <v>1.1574074074074073E-3</v>
      </c>
      <c r="L48" s="182">
        <f>(F49/3)*3</f>
        <v>1.736111111111111E-3</v>
      </c>
      <c r="M48" s="183"/>
      <c r="N48" s="183"/>
      <c r="O48" s="187"/>
      <c r="P48" s="184"/>
    </row>
    <row r="49" spans="1:16">
      <c r="A49" s="60"/>
      <c r="B49" s="148" t="s">
        <v>57</v>
      </c>
      <c r="C49" s="148"/>
      <c r="D49" s="148"/>
      <c r="E49" s="148"/>
      <c r="F49" s="63">
        <f>$F$44/4</f>
        <v>1.736111111111111E-3</v>
      </c>
      <c r="G49" s="166" t="s">
        <v>12</v>
      </c>
      <c r="H49" s="64">
        <f t="shared" ref="H49:H54" si="7">IF(G49="Sí",1)+IF(G49="No",0)</f>
        <v>1</v>
      </c>
      <c r="I49" s="65" t="s">
        <v>451</v>
      </c>
      <c r="J49" s="167"/>
      <c r="K49" s="167"/>
      <c r="L49" s="167"/>
      <c r="M49" s="180">
        <v>3</v>
      </c>
      <c r="N49" s="181">
        <f>INDEX(J48:L48,M49)</f>
        <v>1.736111111111111E-3</v>
      </c>
      <c r="O49" s="185">
        <f>N49*H49</f>
        <v>1.736111111111111E-3</v>
      </c>
      <c r="P49" s="184"/>
    </row>
    <row r="50" spans="1:16" ht="14.4" hidden="1" customHeight="1">
      <c r="A50" s="60"/>
      <c r="B50" s="66"/>
      <c r="C50" s="66"/>
      <c r="D50" s="66"/>
      <c r="E50" s="66"/>
      <c r="F50" s="66"/>
      <c r="G50" s="167"/>
      <c r="H50" s="66">
        <f t="shared" si="7"/>
        <v>0</v>
      </c>
      <c r="I50" s="65" t="s">
        <v>451</v>
      </c>
      <c r="J50" s="182">
        <f>(F51/3)</f>
        <v>5.7870370370370367E-4</v>
      </c>
      <c r="K50" s="182">
        <f>(F51/3)*2</f>
        <v>1.1574074074074073E-3</v>
      </c>
      <c r="L50" s="182">
        <f>(F51/3)*3</f>
        <v>1.736111111111111E-3</v>
      </c>
      <c r="M50" s="183"/>
      <c r="N50" s="183"/>
      <c r="O50" s="187"/>
      <c r="P50" s="184"/>
    </row>
    <row r="51" spans="1:16" ht="15" thickBot="1">
      <c r="A51" s="60"/>
      <c r="B51" s="148" t="s">
        <v>58</v>
      </c>
      <c r="C51" s="148"/>
      <c r="D51" s="148"/>
      <c r="E51" s="148"/>
      <c r="F51" s="63">
        <f>$F$44/4</f>
        <v>1.736111111111111E-3</v>
      </c>
      <c r="G51" s="166" t="s">
        <v>12</v>
      </c>
      <c r="H51" s="64">
        <f t="shared" si="7"/>
        <v>1</v>
      </c>
      <c r="I51" s="65" t="s">
        <v>451</v>
      </c>
      <c r="J51" s="167"/>
      <c r="K51" s="167"/>
      <c r="L51" s="167"/>
      <c r="M51" s="180">
        <v>3</v>
      </c>
      <c r="N51" s="181">
        <f>INDEX(J50:L50,M51)</f>
        <v>1.736111111111111E-3</v>
      </c>
      <c r="O51" s="185">
        <f>N51*H51</f>
        <v>1.736111111111111E-3</v>
      </c>
      <c r="P51" s="184"/>
    </row>
    <row r="52" spans="1:16" ht="14.4" hidden="1" customHeight="1">
      <c r="A52" s="60"/>
      <c r="B52" s="66"/>
      <c r="C52" s="66"/>
      <c r="D52" s="66"/>
      <c r="E52" s="66"/>
      <c r="F52" s="66"/>
      <c r="G52" s="167"/>
      <c r="H52" s="66">
        <f t="shared" si="7"/>
        <v>0</v>
      </c>
      <c r="I52" s="65" t="s">
        <v>451</v>
      </c>
      <c r="J52" s="182">
        <f>(F53/3)</f>
        <v>5.7870370370370367E-4</v>
      </c>
      <c r="K52" s="182">
        <f>(F53/3)*2</f>
        <v>1.1574074074074073E-3</v>
      </c>
      <c r="L52" s="182">
        <f>(F53/3)*3</f>
        <v>1.736111111111111E-3</v>
      </c>
      <c r="M52" s="183"/>
      <c r="N52" s="183"/>
      <c r="O52" s="187"/>
      <c r="P52" s="184"/>
    </row>
    <row r="53" spans="1:16" ht="15" thickBot="1">
      <c r="A53" s="60"/>
      <c r="B53" s="148" t="s">
        <v>59</v>
      </c>
      <c r="C53" s="148"/>
      <c r="D53" s="148"/>
      <c r="E53" s="148"/>
      <c r="F53" s="63">
        <f>$F$44/4</f>
        <v>1.736111111111111E-3</v>
      </c>
      <c r="G53" s="166" t="s">
        <v>12</v>
      </c>
      <c r="H53" s="64">
        <f t="shared" si="7"/>
        <v>1</v>
      </c>
      <c r="I53" s="65" t="s">
        <v>451</v>
      </c>
      <c r="J53" s="167"/>
      <c r="K53" s="167"/>
      <c r="L53" s="167"/>
      <c r="M53" s="180">
        <v>3</v>
      </c>
      <c r="N53" s="181">
        <f>INDEX(J52:L52,M53)</f>
        <v>1.736111111111111E-3</v>
      </c>
      <c r="O53" s="185">
        <f>N53*H53</f>
        <v>1.736111111111111E-3</v>
      </c>
      <c r="P53" s="188">
        <f>SUM(O47:O54)</f>
        <v>6.9444444444444441E-3</v>
      </c>
    </row>
    <row r="54" spans="1:16" hidden="1">
      <c r="A54" s="60"/>
      <c r="B54" s="66"/>
      <c r="C54" s="66"/>
      <c r="D54" s="66"/>
      <c r="E54" s="66"/>
      <c r="F54" s="66"/>
      <c r="G54" s="167"/>
      <c r="H54" s="66">
        <f t="shared" si="7"/>
        <v>0</v>
      </c>
      <c r="I54" s="65" t="s">
        <v>451</v>
      </c>
      <c r="J54" s="182" t="e">
        <f>(#REF!/3)</f>
        <v>#REF!</v>
      </c>
      <c r="K54" s="182" t="e">
        <f>(#REF!/3)*2</f>
        <v>#REF!</v>
      </c>
      <c r="L54" s="182" t="e">
        <f>(#REF!/3)*3</f>
        <v>#REF!</v>
      </c>
      <c r="M54" s="183"/>
      <c r="N54" s="183"/>
      <c r="O54" s="187"/>
      <c r="P54" s="184"/>
    </row>
    <row r="55" spans="1:16">
      <c r="B55" s="31"/>
      <c r="C55" s="31"/>
      <c r="D55" s="31"/>
      <c r="E55" s="31"/>
      <c r="F55" s="68">
        <f>SUM(F47:F54)</f>
        <v>6.9444444444444441E-3</v>
      </c>
      <c r="G55" s="168"/>
      <c r="H55" s="31"/>
      <c r="I55" s="31"/>
    </row>
    <row r="57" spans="1:16" ht="28.8">
      <c r="A57" s="60"/>
      <c r="B57" s="60"/>
      <c r="C57" s="60"/>
      <c r="D57" s="60"/>
      <c r="E57" s="60"/>
      <c r="F57" s="61" t="s">
        <v>9</v>
      </c>
      <c r="G57" s="163" t="s">
        <v>13</v>
      </c>
      <c r="H57" s="55"/>
      <c r="I57" s="149" t="s">
        <v>15</v>
      </c>
      <c r="J57" s="170" t="s">
        <v>14</v>
      </c>
      <c r="K57" s="171"/>
      <c r="L57" s="172"/>
      <c r="M57" s="163" t="s">
        <v>17</v>
      </c>
      <c r="N57" s="173" t="s">
        <v>16</v>
      </c>
      <c r="O57" s="149" t="s">
        <v>7</v>
      </c>
      <c r="P57" s="184"/>
    </row>
    <row r="58" spans="1:16">
      <c r="A58" s="62" t="str">
        <f>'Tabla Resultados MOT'!F7</f>
        <v>MOT.1.5</v>
      </c>
      <c r="B58" s="62" t="str">
        <f>'Tabla Resultados MOT'!G7</f>
        <v>Ocupación del suelo y distribución de usos eficiente</v>
      </c>
      <c r="C58" s="60"/>
      <c r="D58" s="60"/>
      <c r="E58" s="60"/>
      <c r="F58" s="7">
        <f>'Tabla Resultados MOT'!J7</f>
        <v>6.9444444444444441E-3</v>
      </c>
      <c r="G58" s="164"/>
      <c r="H58" s="56"/>
      <c r="I58" s="150"/>
      <c r="J58" s="174"/>
      <c r="K58" s="175"/>
      <c r="L58" s="176"/>
      <c r="M58" s="164"/>
      <c r="N58" s="177"/>
      <c r="O58" s="150"/>
      <c r="P58" s="184"/>
    </row>
    <row r="59" spans="1:16">
      <c r="A59" s="60"/>
      <c r="B59" s="60"/>
      <c r="C59" s="60"/>
      <c r="D59" s="60"/>
      <c r="E59" s="60"/>
      <c r="F59" s="60"/>
      <c r="G59" s="165"/>
      <c r="H59" s="60"/>
      <c r="I59" s="60"/>
      <c r="J59" s="178" t="s">
        <v>3</v>
      </c>
      <c r="K59" s="178" t="s">
        <v>4</v>
      </c>
      <c r="L59" s="178" t="s">
        <v>5</v>
      </c>
      <c r="M59" s="165"/>
      <c r="N59" s="165"/>
      <c r="O59" s="184"/>
      <c r="P59" s="184"/>
    </row>
    <row r="60" spans="1:16" hidden="1">
      <c r="A60" s="60"/>
      <c r="B60" s="60"/>
      <c r="C60" s="60"/>
      <c r="D60" s="60"/>
      <c r="E60" s="60"/>
      <c r="F60" s="60"/>
      <c r="G60" s="165"/>
      <c r="H60" s="60"/>
      <c r="I60" s="60"/>
      <c r="J60" s="179">
        <f>(F61/3)</f>
        <v>7.716049382716049E-4</v>
      </c>
      <c r="K60" s="179">
        <f>(F61/3)*2</f>
        <v>1.5432098765432098E-3</v>
      </c>
      <c r="L60" s="179">
        <f>(F61/3)*3</f>
        <v>2.3148148148148147E-3</v>
      </c>
      <c r="M60" s="165"/>
      <c r="N60" s="165"/>
      <c r="O60" s="184"/>
      <c r="P60" s="184"/>
    </row>
    <row r="61" spans="1:16" ht="18" customHeight="1">
      <c r="A61" s="60"/>
      <c r="B61" s="148" t="s">
        <v>60</v>
      </c>
      <c r="C61" s="148"/>
      <c r="D61" s="148"/>
      <c r="E61" s="148"/>
      <c r="F61" s="63">
        <f>$F$58/3</f>
        <v>2.3148148148148147E-3</v>
      </c>
      <c r="G61" s="166" t="s">
        <v>12</v>
      </c>
      <c r="H61" s="64">
        <f>IF(G61="Sí",1)+IF(G61="No",0)</f>
        <v>1</v>
      </c>
      <c r="I61" s="65" t="s">
        <v>452</v>
      </c>
      <c r="J61" s="167"/>
      <c r="K61" s="167"/>
      <c r="L61" s="167"/>
      <c r="M61" s="180">
        <v>3</v>
      </c>
      <c r="N61" s="181">
        <f>INDEX(J60:L60,M61)</f>
        <v>2.3148148148148147E-3</v>
      </c>
      <c r="O61" s="185">
        <f>N61*H61</f>
        <v>2.3148148148148147E-3</v>
      </c>
      <c r="P61" s="186"/>
    </row>
    <row r="62" spans="1:16" hidden="1">
      <c r="A62" s="60"/>
      <c r="B62" s="66"/>
      <c r="C62" s="66"/>
      <c r="D62" s="66"/>
      <c r="E62" s="66"/>
      <c r="F62" s="66"/>
      <c r="G62" s="167"/>
      <c r="H62" s="66">
        <f t="shared" ref="H62" si="8">IF(G62="Sí",1)+IF(G62="No",0)</f>
        <v>0</v>
      </c>
      <c r="I62" s="66"/>
      <c r="J62" s="182">
        <f>(F63/3)</f>
        <v>7.716049382716049E-4</v>
      </c>
      <c r="K62" s="182">
        <f>(F63/3)*2</f>
        <v>1.5432098765432098E-3</v>
      </c>
      <c r="L62" s="182">
        <f>(F63/3)*3</f>
        <v>2.3148148148148147E-3</v>
      </c>
      <c r="M62" s="183"/>
      <c r="N62" s="183"/>
      <c r="O62" s="187"/>
      <c r="P62" s="184"/>
    </row>
    <row r="63" spans="1:16" ht="20.399999999999999" customHeight="1" thickBot="1">
      <c r="A63" s="60"/>
      <c r="B63" s="148" t="s">
        <v>61</v>
      </c>
      <c r="C63" s="148"/>
      <c r="D63" s="148"/>
      <c r="E63" s="148"/>
      <c r="F63" s="63">
        <f>$F$58/3</f>
        <v>2.3148148148148147E-3</v>
      </c>
      <c r="G63" s="166" t="s">
        <v>12</v>
      </c>
      <c r="H63" s="64">
        <f t="shared" ref="H63:H66" si="9">IF(G63="Sí",1)+IF(G63="No",0)</f>
        <v>1</v>
      </c>
      <c r="I63" s="65" t="s">
        <v>452</v>
      </c>
      <c r="J63" s="167"/>
      <c r="K63" s="167"/>
      <c r="L63" s="167"/>
      <c r="M63" s="180">
        <v>3</v>
      </c>
      <c r="N63" s="181">
        <f>INDEX(J62:L62,M63)</f>
        <v>2.3148148148148147E-3</v>
      </c>
      <c r="O63" s="185">
        <f>N63*H63</f>
        <v>2.3148148148148147E-3</v>
      </c>
      <c r="P63" s="184"/>
    </row>
    <row r="64" spans="1:16" hidden="1">
      <c r="A64" s="60"/>
      <c r="B64" s="66"/>
      <c r="C64" s="66"/>
      <c r="D64" s="66"/>
      <c r="E64" s="66"/>
      <c r="F64" s="66"/>
      <c r="G64" s="167"/>
      <c r="H64" s="66">
        <f t="shared" si="9"/>
        <v>0</v>
      </c>
      <c r="I64" s="65" t="s">
        <v>452</v>
      </c>
      <c r="J64" s="182">
        <f>(F65/3)</f>
        <v>7.716049382716049E-4</v>
      </c>
      <c r="K64" s="182">
        <f>(F65/3)*2</f>
        <v>1.5432098765432098E-3</v>
      </c>
      <c r="L64" s="182">
        <f>(F65/3)*3</f>
        <v>2.3148148148148147E-3</v>
      </c>
      <c r="M64" s="183"/>
      <c r="N64" s="183"/>
      <c r="O64" s="187"/>
      <c r="P64" s="184"/>
    </row>
    <row r="65" spans="1:16" ht="15" thickBot="1">
      <c r="A65" s="60"/>
      <c r="B65" s="148" t="s">
        <v>209</v>
      </c>
      <c r="C65" s="148"/>
      <c r="D65" s="148"/>
      <c r="E65" s="148"/>
      <c r="F65" s="63">
        <f>$F$58/3</f>
        <v>2.3148148148148147E-3</v>
      </c>
      <c r="G65" s="166" t="s">
        <v>12</v>
      </c>
      <c r="H65" s="64">
        <f t="shared" si="9"/>
        <v>1</v>
      </c>
      <c r="I65" s="65" t="s">
        <v>452</v>
      </c>
      <c r="J65" s="167"/>
      <c r="K65" s="167"/>
      <c r="L65" s="167"/>
      <c r="M65" s="180">
        <v>3</v>
      </c>
      <c r="N65" s="181">
        <f>INDEX(J64:L64,M65)</f>
        <v>2.3148148148148147E-3</v>
      </c>
      <c r="O65" s="185">
        <f>N65*H65</f>
        <v>2.3148148148148147E-3</v>
      </c>
      <c r="P65" s="188">
        <f>SUM(O61:O65)</f>
        <v>6.9444444444444441E-3</v>
      </c>
    </row>
    <row r="66" spans="1:16" hidden="1">
      <c r="A66" s="60"/>
      <c r="B66" s="66"/>
      <c r="C66" s="66"/>
      <c r="D66" s="66"/>
      <c r="E66" s="66"/>
      <c r="F66" s="66"/>
      <c r="G66" s="167"/>
      <c r="H66" s="66">
        <f t="shared" si="9"/>
        <v>0</v>
      </c>
      <c r="I66" s="65" t="s">
        <v>452</v>
      </c>
      <c r="J66" s="182" t="e">
        <f>(#REF!/3)</f>
        <v>#REF!</v>
      </c>
      <c r="K66" s="182" t="e">
        <f>(#REF!/3)*2</f>
        <v>#REF!</v>
      </c>
      <c r="L66" s="182" t="e">
        <f>(#REF!/3)*3</f>
        <v>#REF!</v>
      </c>
      <c r="M66" s="183"/>
      <c r="N66" s="183"/>
      <c r="O66" s="187"/>
      <c r="P66" s="184"/>
    </row>
    <row r="67" spans="1:16">
      <c r="B67" s="31"/>
      <c r="C67" s="31"/>
      <c r="D67" s="31"/>
      <c r="E67" s="31"/>
      <c r="F67" s="68">
        <f>SUM(F61:F66)</f>
        <v>6.9444444444444441E-3</v>
      </c>
      <c r="G67" s="168"/>
      <c r="H67" s="31"/>
      <c r="I67" s="31"/>
    </row>
    <row r="69" spans="1:16" ht="28.8">
      <c r="A69" s="60"/>
      <c r="B69" s="60"/>
      <c r="C69" s="60"/>
      <c r="D69" s="60"/>
      <c r="E69" s="60"/>
      <c r="F69" s="61" t="s">
        <v>9</v>
      </c>
      <c r="G69" s="163" t="s">
        <v>13</v>
      </c>
      <c r="H69" s="55"/>
      <c r="I69" s="149" t="s">
        <v>15</v>
      </c>
      <c r="J69" s="170" t="s">
        <v>14</v>
      </c>
      <c r="K69" s="171"/>
      <c r="L69" s="172"/>
      <c r="M69" s="163" t="s">
        <v>17</v>
      </c>
      <c r="N69" s="173" t="s">
        <v>16</v>
      </c>
      <c r="O69" s="149" t="s">
        <v>7</v>
      </c>
      <c r="P69" s="184"/>
    </row>
    <row r="70" spans="1:16">
      <c r="A70" s="62" t="str">
        <f>'Tabla Resultados MOT'!F8</f>
        <v>MOT.1.6</v>
      </c>
      <c r="B70" s="62" t="str">
        <f>'Tabla Resultados MOT'!G8</f>
        <v>Sistema urbano con estructura policéntrica, compacto, complejo y eficiente</v>
      </c>
      <c r="C70" s="60"/>
      <c r="D70" s="60"/>
      <c r="E70" s="60"/>
      <c r="F70" s="7">
        <f>'Tabla Resultados MOT'!J8</f>
        <v>6.9444444444444441E-3</v>
      </c>
      <c r="G70" s="164"/>
      <c r="H70" s="56"/>
      <c r="I70" s="150"/>
      <c r="J70" s="174"/>
      <c r="K70" s="175"/>
      <c r="L70" s="176"/>
      <c r="M70" s="164"/>
      <c r="N70" s="177"/>
      <c r="O70" s="150"/>
      <c r="P70" s="184"/>
    </row>
    <row r="71" spans="1:16">
      <c r="A71" s="60"/>
      <c r="B71" s="60"/>
      <c r="C71" s="60"/>
      <c r="D71" s="60"/>
      <c r="E71" s="60"/>
      <c r="F71" s="60"/>
      <c r="G71" s="165"/>
      <c r="H71" s="60"/>
      <c r="I71" s="60"/>
      <c r="J71" s="178" t="s">
        <v>3</v>
      </c>
      <c r="K71" s="178" t="s">
        <v>4</v>
      </c>
      <c r="L71" s="178" t="s">
        <v>5</v>
      </c>
      <c r="M71" s="165"/>
      <c r="N71" s="165"/>
      <c r="O71" s="184"/>
      <c r="P71" s="184"/>
    </row>
    <row r="72" spans="1:16" hidden="1">
      <c r="A72" s="60"/>
      <c r="B72" s="60"/>
      <c r="C72" s="60"/>
      <c r="D72" s="60"/>
      <c r="E72" s="60"/>
      <c r="F72" s="60"/>
      <c r="G72" s="165"/>
      <c r="H72" s="60"/>
      <c r="I72" s="60"/>
      <c r="J72" s="179">
        <f>(F73/3)</f>
        <v>7.716049382716049E-4</v>
      </c>
      <c r="K72" s="179">
        <f>(F73/3)*2</f>
        <v>1.5432098765432098E-3</v>
      </c>
      <c r="L72" s="179">
        <f>(F73/3)*3</f>
        <v>2.3148148148148147E-3</v>
      </c>
      <c r="M72" s="165"/>
      <c r="N72" s="165"/>
      <c r="O72" s="184"/>
      <c r="P72" s="184"/>
    </row>
    <row r="73" spans="1:16" ht="33" customHeight="1">
      <c r="A73" s="60"/>
      <c r="B73" s="148" t="s">
        <v>62</v>
      </c>
      <c r="C73" s="148"/>
      <c r="D73" s="148"/>
      <c r="E73" s="148"/>
      <c r="F73" s="63">
        <f>$F$70/3</f>
        <v>2.3148148148148147E-3</v>
      </c>
      <c r="G73" s="166" t="s">
        <v>12</v>
      </c>
      <c r="H73" s="64">
        <f>IF(G73="Sí",1)+IF(G73="No",0)</f>
        <v>1</v>
      </c>
      <c r="I73" s="65" t="s">
        <v>453</v>
      </c>
      <c r="J73" s="167"/>
      <c r="K73" s="167"/>
      <c r="L73" s="167"/>
      <c r="M73" s="180">
        <v>3</v>
      </c>
      <c r="N73" s="181">
        <f>INDEX(J72:L72,M73)</f>
        <v>2.3148148148148147E-3</v>
      </c>
      <c r="O73" s="185">
        <f>N73*H73</f>
        <v>2.3148148148148147E-3</v>
      </c>
      <c r="P73" s="186"/>
    </row>
    <row r="74" spans="1:16" hidden="1">
      <c r="A74" s="60"/>
      <c r="B74" s="66"/>
      <c r="C74" s="66"/>
      <c r="D74" s="66"/>
      <c r="E74" s="66"/>
      <c r="F74" s="66"/>
      <c r="G74" s="167"/>
      <c r="H74" s="66">
        <f t="shared" ref="H74" si="10">IF(G74="Sí",1)+IF(G74="No",0)</f>
        <v>0</v>
      </c>
      <c r="I74" s="66"/>
      <c r="J74" s="182">
        <f>(F75/3)</f>
        <v>7.716049382716049E-4</v>
      </c>
      <c r="K74" s="182">
        <f>(F75/3)*2</f>
        <v>1.5432098765432098E-3</v>
      </c>
      <c r="L74" s="182">
        <f>(F75/3)*3</f>
        <v>2.3148148148148147E-3</v>
      </c>
      <c r="M74" s="183"/>
      <c r="N74" s="183"/>
      <c r="O74" s="187"/>
      <c r="P74" s="184"/>
    </row>
    <row r="75" spans="1:16" ht="20.399999999999999" customHeight="1" thickBot="1">
      <c r="A75" s="60"/>
      <c r="B75" s="148" t="s">
        <v>63</v>
      </c>
      <c r="C75" s="148"/>
      <c r="D75" s="148"/>
      <c r="E75" s="148"/>
      <c r="F75" s="63">
        <f>$F$70/3</f>
        <v>2.3148148148148147E-3</v>
      </c>
      <c r="G75" s="166" t="s">
        <v>12</v>
      </c>
      <c r="H75" s="64">
        <f t="shared" ref="H75:H78" si="11">IF(G75="Sí",1)+IF(G75="No",0)</f>
        <v>1</v>
      </c>
      <c r="I75" s="65" t="s">
        <v>453</v>
      </c>
      <c r="J75" s="167"/>
      <c r="K75" s="167"/>
      <c r="L75" s="167"/>
      <c r="M75" s="180">
        <v>3</v>
      </c>
      <c r="N75" s="181">
        <f>INDEX(J74:L74,M75)</f>
        <v>2.3148148148148147E-3</v>
      </c>
      <c r="O75" s="185">
        <f>N75*H75</f>
        <v>2.3148148148148147E-3</v>
      </c>
      <c r="P75" s="184"/>
    </row>
    <row r="76" spans="1:16" ht="15" hidden="1" thickBot="1">
      <c r="A76" s="60"/>
      <c r="B76" s="66"/>
      <c r="C76" s="66"/>
      <c r="D76" s="66"/>
      <c r="E76" s="66"/>
      <c r="F76" s="66"/>
      <c r="G76" s="167"/>
      <c r="H76" s="66">
        <f t="shared" si="11"/>
        <v>0</v>
      </c>
      <c r="I76" s="65" t="s">
        <v>453</v>
      </c>
      <c r="J76" s="182">
        <f>(F77/3)</f>
        <v>7.716049382716049E-4</v>
      </c>
      <c r="K76" s="182">
        <f>(F77/3)*2</f>
        <v>1.5432098765432098E-3</v>
      </c>
      <c r="L76" s="182">
        <f>(F77/3)*3</f>
        <v>2.3148148148148147E-3</v>
      </c>
      <c r="M76" s="183"/>
      <c r="N76" s="183"/>
      <c r="O76" s="187"/>
      <c r="P76" s="184"/>
    </row>
    <row r="77" spans="1:16" ht="15" thickBot="1">
      <c r="A77" s="60"/>
      <c r="B77" s="148" t="s">
        <v>64</v>
      </c>
      <c r="C77" s="148"/>
      <c r="D77" s="148"/>
      <c r="E77" s="148"/>
      <c r="F77" s="63">
        <f>$F$70/3</f>
        <v>2.3148148148148147E-3</v>
      </c>
      <c r="G77" s="166" t="s">
        <v>12</v>
      </c>
      <c r="H77" s="64">
        <f t="shared" si="11"/>
        <v>1</v>
      </c>
      <c r="I77" s="65" t="s">
        <v>453</v>
      </c>
      <c r="J77" s="167"/>
      <c r="K77" s="167"/>
      <c r="L77" s="167"/>
      <c r="M77" s="180">
        <v>3</v>
      </c>
      <c r="N77" s="181">
        <f>INDEX(J76:L76,M77)</f>
        <v>2.3148148148148147E-3</v>
      </c>
      <c r="O77" s="185">
        <f>N77*H77</f>
        <v>2.3148148148148147E-3</v>
      </c>
      <c r="P77" s="188">
        <f>SUM(O73:O78)</f>
        <v>6.9444444444444441E-3</v>
      </c>
    </row>
    <row r="78" spans="1:16" hidden="1">
      <c r="A78" s="60"/>
      <c r="B78" s="66"/>
      <c r="C78" s="66"/>
      <c r="D78" s="66"/>
      <c r="E78" s="66"/>
      <c r="F78" s="66"/>
      <c r="G78" s="167"/>
      <c r="H78" s="66">
        <f t="shared" si="11"/>
        <v>0</v>
      </c>
      <c r="I78" s="65" t="s">
        <v>453</v>
      </c>
      <c r="J78" s="182" t="e">
        <f>(#REF!/3)</f>
        <v>#REF!</v>
      </c>
      <c r="K78" s="182" t="e">
        <f>(#REF!/3)*2</f>
        <v>#REF!</v>
      </c>
      <c r="L78" s="182" t="e">
        <f>(#REF!/3)*3</f>
        <v>#REF!</v>
      </c>
      <c r="M78" s="183"/>
      <c r="N78" s="183"/>
      <c r="O78" s="187"/>
      <c r="P78" s="184"/>
    </row>
    <row r="79" spans="1:16">
      <c r="B79" s="31"/>
      <c r="C79" s="31"/>
      <c r="D79" s="31"/>
      <c r="E79" s="31"/>
      <c r="F79" s="68">
        <f>SUM(F73:F78)</f>
        <v>6.9444444444444441E-3</v>
      </c>
      <c r="G79" s="168"/>
      <c r="H79" s="31"/>
      <c r="I79" s="31"/>
    </row>
    <row r="81" spans="1:16" ht="28.8">
      <c r="A81" s="60"/>
      <c r="B81" s="60"/>
      <c r="C81" s="60"/>
      <c r="D81" s="60"/>
      <c r="E81" s="60"/>
      <c r="F81" s="61" t="s">
        <v>9</v>
      </c>
      <c r="G81" s="163" t="s">
        <v>13</v>
      </c>
      <c r="H81" s="55"/>
      <c r="I81" s="149" t="s">
        <v>15</v>
      </c>
      <c r="J81" s="170" t="s">
        <v>14</v>
      </c>
      <c r="K81" s="171"/>
      <c r="L81" s="172"/>
      <c r="M81" s="163" t="s">
        <v>17</v>
      </c>
      <c r="N81" s="173" t="s">
        <v>16</v>
      </c>
      <c r="O81" s="149" t="s">
        <v>7</v>
      </c>
      <c r="P81" s="184"/>
    </row>
    <row r="82" spans="1:16">
      <c r="A82" s="62" t="str">
        <f>'Tabla Resultados MOT'!F9</f>
        <v>MOT.2.1</v>
      </c>
      <c r="B82" s="62" t="str">
        <f>'Tabla Resultados MOT'!G9</f>
        <v>Modelo de ordenación orientado a la neutralidad climática</v>
      </c>
      <c r="C82" s="60"/>
      <c r="D82" s="60"/>
      <c r="E82" s="60"/>
      <c r="F82" s="7">
        <f>'Tabla Resultados MOT'!J9</f>
        <v>2.9166666666666664E-2</v>
      </c>
      <c r="G82" s="164"/>
      <c r="H82" s="56"/>
      <c r="I82" s="150"/>
      <c r="J82" s="174"/>
      <c r="K82" s="175"/>
      <c r="L82" s="176"/>
      <c r="M82" s="164"/>
      <c r="N82" s="177"/>
      <c r="O82" s="150"/>
      <c r="P82" s="184"/>
    </row>
    <row r="83" spans="1:16">
      <c r="A83" s="60"/>
      <c r="B83" s="60"/>
      <c r="C83" s="60"/>
      <c r="D83" s="60"/>
      <c r="E83" s="60"/>
      <c r="F83" s="60"/>
      <c r="G83" s="165"/>
      <c r="H83" s="60"/>
      <c r="I83" s="60"/>
      <c r="J83" s="178" t="s">
        <v>3</v>
      </c>
      <c r="K83" s="178" t="s">
        <v>4</v>
      </c>
      <c r="L83" s="178" t="s">
        <v>5</v>
      </c>
      <c r="M83" s="165"/>
      <c r="N83" s="165"/>
      <c r="O83" s="184"/>
      <c r="P83" s="184"/>
    </row>
    <row r="84" spans="1:16" hidden="1">
      <c r="A84" s="60"/>
      <c r="B84" s="60"/>
      <c r="C84" s="60"/>
      <c r="D84" s="60"/>
      <c r="E84" s="60"/>
      <c r="F84" s="60"/>
      <c r="G84" s="165"/>
      <c r="H84" s="60"/>
      <c r="I84" s="60"/>
      <c r="J84" s="179">
        <f>(F85/3)</f>
        <v>3.2407407407407402E-3</v>
      </c>
      <c r="K84" s="179">
        <f>(F85/3)*2</f>
        <v>6.4814814814814804E-3</v>
      </c>
      <c r="L84" s="179">
        <f>(F85/3)*3</f>
        <v>9.7222222222222206E-3</v>
      </c>
      <c r="M84" s="165"/>
      <c r="N84" s="165"/>
      <c r="O84" s="184"/>
      <c r="P84" s="184"/>
    </row>
    <row r="85" spans="1:16" ht="15">
      <c r="A85" s="60"/>
      <c r="B85" s="148" t="s">
        <v>65</v>
      </c>
      <c r="C85" s="148"/>
      <c r="D85" s="148"/>
      <c r="E85" s="148"/>
      <c r="F85" s="63">
        <f>$F$82/3</f>
        <v>9.7222222222222206E-3</v>
      </c>
      <c r="G85" s="166" t="s">
        <v>12</v>
      </c>
      <c r="H85" s="64">
        <f>IF(G85="Sí",1)+IF(G85="No",0)</f>
        <v>1</v>
      </c>
      <c r="I85" s="65" t="s">
        <v>454</v>
      </c>
      <c r="J85" s="167"/>
      <c r="K85" s="167"/>
      <c r="L85" s="167"/>
      <c r="M85" s="180">
        <v>3</v>
      </c>
      <c r="N85" s="181">
        <f>INDEX(J84:L84,M85)</f>
        <v>9.7222222222222206E-3</v>
      </c>
      <c r="O85" s="185">
        <f>N85*H85</f>
        <v>9.7222222222222206E-3</v>
      </c>
      <c r="P85" s="186"/>
    </row>
    <row r="86" spans="1:16" hidden="1">
      <c r="A86" s="60"/>
      <c r="B86" s="66"/>
      <c r="C86" s="66"/>
      <c r="D86" s="66"/>
      <c r="E86" s="66"/>
      <c r="F86" s="66"/>
      <c r="G86" s="167"/>
      <c r="H86" s="66">
        <f t="shared" ref="H86" si="12">IF(G86="Sí",1)+IF(G86="No",0)</f>
        <v>0</v>
      </c>
      <c r="I86" s="66"/>
      <c r="J86" s="182">
        <f>(F87/3)</f>
        <v>3.2407407407407402E-3</v>
      </c>
      <c r="K86" s="182">
        <f>(F87/3)*2</f>
        <v>6.4814814814814804E-3</v>
      </c>
      <c r="L86" s="182">
        <f>(F87/3)*3</f>
        <v>9.7222222222222206E-3</v>
      </c>
      <c r="M86" s="183"/>
      <c r="N86" s="183"/>
      <c r="O86" s="187"/>
      <c r="P86" s="184"/>
    </row>
    <row r="87" spans="1:16" ht="15" thickBot="1">
      <c r="A87" s="60"/>
      <c r="B87" s="148" t="s">
        <v>66</v>
      </c>
      <c r="C87" s="148"/>
      <c r="D87" s="148"/>
      <c r="E87" s="148"/>
      <c r="F87" s="63">
        <f>$F$82/3</f>
        <v>9.7222222222222206E-3</v>
      </c>
      <c r="G87" s="166" t="s">
        <v>12</v>
      </c>
      <c r="H87" s="64">
        <f t="shared" ref="H87:H90" si="13">IF(G87="Sí",1)+IF(G87="No",0)</f>
        <v>1</v>
      </c>
      <c r="I87" s="65" t="s">
        <v>454</v>
      </c>
      <c r="J87" s="167"/>
      <c r="K87" s="167"/>
      <c r="L87" s="167"/>
      <c r="M87" s="180">
        <v>3</v>
      </c>
      <c r="N87" s="181">
        <f>INDEX(J86:L86,M87)</f>
        <v>9.7222222222222206E-3</v>
      </c>
      <c r="O87" s="185">
        <f>N87*H87</f>
        <v>9.7222222222222206E-3</v>
      </c>
      <c r="P87" s="184"/>
    </row>
    <row r="88" spans="1:16" hidden="1">
      <c r="A88" s="60"/>
      <c r="B88" s="66"/>
      <c r="C88" s="66"/>
      <c r="D88" s="66"/>
      <c r="E88" s="66"/>
      <c r="F88" s="66"/>
      <c r="G88" s="167"/>
      <c r="H88" s="66">
        <f t="shared" si="13"/>
        <v>0</v>
      </c>
      <c r="I88" s="65" t="s">
        <v>454</v>
      </c>
      <c r="J88" s="182">
        <f>(F89/3)</f>
        <v>3.2407407407407402E-3</v>
      </c>
      <c r="K88" s="182">
        <f>(F89/3)*2</f>
        <v>6.4814814814814804E-3</v>
      </c>
      <c r="L88" s="182">
        <f>(F89/3)*3</f>
        <v>9.7222222222222206E-3</v>
      </c>
      <c r="M88" s="183"/>
      <c r="N88" s="183"/>
      <c r="O88" s="187"/>
      <c r="P88" s="184"/>
    </row>
    <row r="89" spans="1:16" ht="15" thickBot="1">
      <c r="A89" s="60"/>
      <c r="B89" s="148" t="s">
        <v>261</v>
      </c>
      <c r="C89" s="148"/>
      <c r="D89" s="148"/>
      <c r="E89" s="148"/>
      <c r="F89" s="63">
        <f>$F$82/3</f>
        <v>9.7222222222222206E-3</v>
      </c>
      <c r="G89" s="166" t="s">
        <v>12</v>
      </c>
      <c r="H89" s="64">
        <f t="shared" si="13"/>
        <v>1</v>
      </c>
      <c r="I89" s="65" t="s">
        <v>454</v>
      </c>
      <c r="J89" s="167"/>
      <c r="K89" s="167"/>
      <c r="L89" s="167"/>
      <c r="M89" s="180">
        <v>3</v>
      </c>
      <c r="N89" s="181">
        <f>INDEX(J88:L88,M89)</f>
        <v>9.7222222222222206E-3</v>
      </c>
      <c r="O89" s="185">
        <f>N89*H89</f>
        <v>9.7222222222222206E-3</v>
      </c>
      <c r="P89" s="188">
        <f>SUM(O85:O89)</f>
        <v>2.916666666666666E-2</v>
      </c>
    </row>
    <row r="90" spans="1:16" hidden="1">
      <c r="A90" s="60"/>
      <c r="B90" s="66"/>
      <c r="C90" s="66"/>
      <c r="D90" s="66"/>
      <c r="E90" s="66"/>
      <c r="F90" s="66"/>
      <c r="G90" s="167"/>
      <c r="H90" s="66">
        <f t="shared" si="13"/>
        <v>0</v>
      </c>
      <c r="I90" s="65" t="s">
        <v>454</v>
      </c>
      <c r="J90" s="182" t="e">
        <f>(#REF!/3)</f>
        <v>#REF!</v>
      </c>
      <c r="K90" s="182" t="e">
        <f>(#REF!/3)*2</f>
        <v>#REF!</v>
      </c>
      <c r="L90" s="182" t="e">
        <f>(#REF!/3)*3</f>
        <v>#REF!</v>
      </c>
      <c r="M90" s="183"/>
      <c r="N90" s="183"/>
      <c r="O90" s="187"/>
      <c r="P90" s="184"/>
    </row>
    <row r="91" spans="1:16">
      <c r="B91" s="31"/>
      <c r="C91" s="31"/>
      <c r="D91" s="31"/>
      <c r="E91" s="31"/>
      <c r="F91" s="68">
        <f>SUM(F85:F90)</f>
        <v>2.916666666666666E-2</v>
      </c>
      <c r="G91" s="168"/>
      <c r="H91" s="31"/>
      <c r="I91" s="31"/>
    </row>
    <row r="93" spans="1:16" ht="28.8">
      <c r="A93" s="60"/>
      <c r="B93" s="60"/>
      <c r="C93" s="60"/>
      <c r="D93" s="60"/>
      <c r="E93" s="60"/>
      <c r="F93" s="61" t="s">
        <v>9</v>
      </c>
      <c r="G93" s="163" t="s">
        <v>13</v>
      </c>
      <c r="H93" s="55"/>
      <c r="I93" s="149" t="s">
        <v>15</v>
      </c>
      <c r="J93" s="170" t="s">
        <v>14</v>
      </c>
      <c r="K93" s="171"/>
      <c r="L93" s="172"/>
      <c r="M93" s="163" t="s">
        <v>17</v>
      </c>
      <c r="N93" s="173" t="s">
        <v>16</v>
      </c>
      <c r="O93" s="149" t="s">
        <v>7</v>
      </c>
      <c r="P93" s="184"/>
    </row>
    <row r="94" spans="1:16">
      <c r="A94" s="62" t="str">
        <f>'Tabla Resultados MOT'!F10</f>
        <v>MOT.2.2</v>
      </c>
      <c r="B94" s="62" t="str">
        <f>'Tabla Resultados MOT'!G10</f>
        <v>Transición ecológica justa</v>
      </c>
      <c r="C94" s="60"/>
      <c r="D94" s="60"/>
      <c r="E94" s="60"/>
      <c r="F94" s="7">
        <f>'Tabla Resultados MOT'!J10</f>
        <v>1.2499999999999999E-2</v>
      </c>
      <c r="G94" s="164"/>
      <c r="H94" s="56"/>
      <c r="I94" s="150"/>
      <c r="J94" s="174"/>
      <c r="K94" s="175"/>
      <c r="L94" s="176"/>
      <c r="M94" s="164"/>
      <c r="N94" s="177"/>
      <c r="O94" s="150"/>
      <c r="P94" s="184"/>
    </row>
    <row r="95" spans="1:16" ht="15" thickBot="1">
      <c r="A95" s="60"/>
      <c r="B95" s="60"/>
      <c r="C95" s="60"/>
      <c r="D95" s="60"/>
      <c r="E95" s="60"/>
      <c r="F95" s="60"/>
      <c r="G95" s="165"/>
      <c r="H95" s="60"/>
      <c r="I95" s="60"/>
      <c r="J95" s="178" t="s">
        <v>3</v>
      </c>
      <c r="K95" s="178" t="s">
        <v>4</v>
      </c>
      <c r="L95" s="178" t="s">
        <v>5</v>
      </c>
      <c r="M95" s="165"/>
      <c r="N95" s="165"/>
      <c r="O95" s="184"/>
      <c r="P95" s="184"/>
    </row>
    <row r="96" spans="1:16" hidden="1">
      <c r="A96" s="60"/>
      <c r="B96" s="60"/>
      <c r="C96" s="60"/>
      <c r="D96" s="60"/>
      <c r="E96" s="60"/>
      <c r="F96" s="60"/>
      <c r="G96" s="165"/>
      <c r="H96" s="60"/>
      <c r="I96" s="60"/>
      <c r="J96" s="179">
        <f>(F97/3)</f>
        <v>4.1666666666666666E-3</v>
      </c>
      <c r="K96" s="179">
        <f>(F97/3)*2</f>
        <v>8.3333333333333332E-3</v>
      </c>
      <c r="L96" s="179">
        <f>(F97/3)*3</f>
        <v>1.2500000000000001E-2</v>
      </c>
      <c r="M96" s="165"/>
      <c r="N96" s="165"/>
      <c r="O96" s="184"/>
      <c r="P96" s="184"/>
    </row>
    <row r="97" spans="1:16" ht="15" thickBot="1">
      <c r="A97" s="60"/>
      <c r="B97" s="148" t="s">
        <v>67</v>
      </c>
      <c r="C97" s="148"/>
      <c r="D97" s="148"/>
      <c r="E97" s="148"/>
      <c r="F97" s="63">
        <f>$F$94/1</f>
        <v>1.2499999999999999E-2</v>
      </c>
      <c r="G97" s="166" t="s">
        <v>12</v>
      </c>
      <c r="H97" s="64">
        <f>IF(G97="Sí",1)+IF(G97="No",0)</f>
        <v>1</v>
      </c>
      <c r="I97" s="65" t="s">
        <v>454</v>
      </c>
      <c r="J97" s="167"/>
      <c r="K97" s="167"/>
      <c r="L97" s="167"/>
      <c r="M97" s="180">
        <v>3</v>
      </c>
      <c r="N97" s="181">
        <f>INDEX(J96:L96,M97)</f>
        <v>1.2500000000000001E-2</v>
      </c>
      <c r="O97" s="185">
        <f>N97*H97</f>
        <v>1.2500000000000001E-2</v>
      </c>
      <c r="P97" s="188">
        <f>SUM(O97:O98)</f>
        <v>1.2500000000000001E-2</v>
      </c>
    </row>
    <row r="98" spans="1:16" hidden="1">
      <c r="A98" s="60"/>
      <c r="B98" s="66"/>
      <c r="C98" s="66"/>
      <c r="D98" s="66"/>
      <c r="E98" s="66"/>
      <c r="F98" s="66"/>
      <c r="G98" s="167"/>
      <c r="H98" s="66">
        <f t="shared" ref="H98" si="14">IF(G98="Sí",1)+IF(G98="No",0)</f>
        <v>0</v>
      </c>
      <c r="I98" s="66"/>
      <c r="J98" s="182" t="e">
        <f>(#REF!/3)</f>
        <v>#REF!</v>
      </c>
      <c r="K98" s="182" t="e">
        <f>(#REF!/3)*2</f>
        <v>#REF!</v>
      </c>
      <c r="L98" s="182" t="e">
        <f>(#REF!/3)*3</f>
        <v>#REF!</v>
      </c>
      <c r="M98" s="183"/>
      <c r="N98" s="183"/>
      <c r="O98" s="187"/>
      <c r="P98" s="184"/>
    </row>
    <row r="99" spans="1:16">
      <c r="B99" s="31"/>
      <c r="C99" s="31"/>
      <c r="D99" s="31"/>
      <c r="E99" s="31"/>
      <c r="F99" s="68">
        <f>SUM(F97:F98)</f>
        <v>1.2499999999999999E-2</v>
      </c>
      <c r="G99" s="168"/>
      <c r="H99" s="31"/>
      <c r="I99" s="31"/>
    </row>
    <row r="101" spans="1:16" ht="28.8">
      <c r="A101" s="60"/>
      <c r="B101" s="60"/>
      <c r="C101" s="60"/>
      <c r="D101" s="60"/>
      <c r="E101" s="60"/>
      <c r="F101" s="61" t="s">
        <v>9</v>
      </c>
      <c r="G101" s="163" t="s">
        <v>13</v>
      </c>
      <c r="H101" s="55"/>
      <c r="I101" s="149" t="s">
        <v>15</v>
      </c>
      <c r="J101" s="170" t="s">
        <v>14</v>
      </c>
      <c r="K101" s="171"/>
      <c r="L101" s="172"/>
      <c r="M101" s="163" t="s">
        <v>17</v>
      </c>
      <c r="N101" s="173" t="s">
        <v>16</v>
      </c>
      <c r="O101" s="149" t="s">
        <v>7</v>
      </c>
      <c r="P101" s="184"/>
    </row>
    <row r="102" spans="1:16">
      <c r="A102" s="62" t="str">
        <f>'Tabla Resultados MOT'!F11</f>
        <v>MOT.3.1</v>
      </c>
      <c r="B102" s="62" t="str">
        <f>'Tabla Resultados MOT'!G11</f>
        <v>Ocupación del suelo racional y equilibrada. Regeneración frente a expansión</v>
      </c>
      <c r="C102" s="60"/>
      <c r="D102" s="60"/>
      <c r="E102" s="60"/>
      <c r="F102" s="7">
        <f>'Tabla Resultados MOT'!J11</f>
        <v>2.4999999999999998E-2</v>
      </c>
      <c r="G102" s="164"/>
      <c r="H102" s="56"/>
      <c r="I102" s="150"/>
      <c r="J102" s="174"/>
      <c r="K102" s="175"/>
      <c r="L102" s="176"/>
      <c r="M102" s="164"/>
      <c r="N102" s="177"/>
      <c r="O102" s="150"/>
      <c r="P102" s="184"/>
    </row>
    <row r="103" spans="1:16">
      <c r="A103" s="60"/>
      <c r="B103" s="60"/>
      <c r="C103" s="60"/>
      <c r="D103" s="60"/>
      <c r="E103" s="60"/>
      <c r="F103" s="60"/>
      <c r="G103" s="165"/>
      <c r="H103" s="60"/>
      <c r="I103" s="60"/>
      <c r="J103" s="178" t="s">
        <v>3</v>
      </c>
      <c r="K103" s="178" t="s">
        <v>4</v>
      </c>
      <c r="L103" s="178" t="s">
        <v>5</v>
      </c>
      <c r="M103" s="165"/>
      <c r="N103" s="165"/>
      <c r="O103" s="184"/>
      <c r="P103" s="184"/>
    </row>
    <row r="104" spans="1:16" hidden="1">
      <c r="A104" s="60"/>
      <c r="B104" s="60"/>
      <c r="C104" s="60"/>
      <c r="D104" s="60"/>
      <c r="E104" s="60"/>
      <c r="F104" s="60"/>
      <c r="G104" s="165"/>
      <c r="H104" s="60"/>
      <c r="I104" s="60"/>
      <c r="J104" s="179">
        <f>(F105/3)</f>
        <v>1.3888888888888889E-3</v>
      </c>
      <c r="K104" s="179">
        <f>(F105/3)*2</f>
        <v>2.7777777777777779E-3</v>
      </c>
      <c r="L104" s="179">
        <f>(F105/3)*3</f>
        <v>4.1666666666666666E-3</v>
      </c>
      <c r="M104" s="165"/>
      <c r="N104" s="165"/>
      <c r="O104" s="184"/>
      <c r="P104" s="184"/>
    </row>
    <row r="105" spans="1:16" ht="29.4" customHeight="1">
      <c r="A105" s="60"/>
      <c r="B105" s="148" t="s">
        <v>270</v>
      </c>
      <c r="C105" s="148"/>
      <c r="D105" s="148"/>
      <c r="E105" s="148"/>
      <c r="F105" s="63">
        <f>$F$102/6</f>
        <v>4.1666666666666666E-3</v>
      </c>
      <c r="G105" s="166" t="s">
        <v>12</v>
      </c>
      <c r="H105" s="64">
        <f>IF(G105="Sí",1)+IF(G105="No",0)</f>
        <v>1</v>
      </c>
      <c r="I105" s="65" t="s">
        <v>455</v>
      </c>
      <c r="J105" s="167"/>
      <c r="K105" s="167"/>
      <c r="L105" s="167"/>
      <c r="M105" s="180">
        <v>3</v>
      </c>
      <c r="N105" s="181">
        <f>INDEX(J104:L104,M105)</f>
        <v>4.1666666666666666E-3</v>
      </c>
      <c r="O105" s="185">
        <f>N105*H105</f>
        <v>4.1666666666666666E-3</v>
      </c>
      <c r="P105" s="186"/>
    </row>
    <row r="106" spans="1:16" hidden="1">
      <c r="A106" s="60"/>
      <c r="B106" s="66"/>
      <c r="C106" s="66"/>
      <c r="D106" s="66"/>
      <c r="E106" s="66"/>
      <c r="F106" s="66"/>
      <c r="G106" s="167"/>
      <c r="H106" s="66">
        <f t="shared" ref="H106" si="15">IF(G106="Sí",1)+IF(G106="No",0)</f>
        <v>0</v>
      </c>
      <c r="I106" s="66"/>
      <c r="J106" s="182">
        <f>(F107/3)</f>
        <v>1.3888888888888889E-3</v>
      </c>
      <c r="K106" s="182">
        <f>(F107/3)*2</f>
        <v>2.7777777777777779E-3</v>
      </c>
      <c r="L106" s="182">
        <f>(F107/3)*3</f>
        <v>4.1666666666666666E-3</v>
      </c>
      <c r="M106" s="183"/>
      <c r="N106" s="183"/>
      <c r="O106" s="187"/>
      <c r="P106" s="184"/>
    </row>
    <row r="107" spans="1:16" ht="31.8" customHeight="1">
      <c r="A107" s="60"/>
      <c r="B107" s="148" t="s">
        <v>68</v>
      </c>
      <c r="C107" s="148"/>
      <c r="D107" s="148"/>
      <c r="E107" s="148"/>
      <c r="F107" s="63">
        <f>$F$102/6</f>
        <v>4.1666666666666666E-3</v>
      </c>
      <c r="G107" s="166" t="s">
        <v>12</v>
      </c>
      <c r="H107" s="64">
        <f t="shared" ref="H107:H115" si="16">IF(G107="Sí",1)+IF(G107="No",0)</f>
        <v>1</v>
      </c>
      <c r="I107" s="65" t="s">
        <v>455</v>
      </c>
      <c r="J107" s="167"/>
      <c r="K107" s="167"/>
      <c r="L107" s="167"/>
      <c r="M107" s="180">
        <v>3</v>
      </c>
      <c r="N107" s="181">
        <f>INDEX(J106:L106,M107)</f>
        <v>4.1666666666666666E-3</v>
      </c>
      <c r="O107" s="185">
        <f>N107*H107</f>
        <v>4.1666666666666666E-3</v>
      </c>
      <c r="P107" s="184"/>
    </row>
    <row r="108" spans="1:16" hidden="1">
      <c r="A108" s="60"/>
      <c r="B108" s="66"/>
      <c r="C108" s="66"/>
      <c r="D108" s="66"/>
      <c r="E108" s="66"/>
      <c r="F108" s="66"/>
      <c r="G108" s="167"/>
      <c r="H108" s="66">
        <f t="shared" si="16"/>
        <v>0</v>
      </c>
      <c r="I108" s="65" t="s">
        <v>455</v>
      </c>
      <c r="J108" s="182">
        <f>(F109/3)</f>
        <v>1.3888888888888889E-3</v>
      </c>
      <c r="K108" s="182">
        <f>(F109/3)*2</f>
        <v>2.7777777777777779E-3</v>
      </c>
      <c r="L108" s="182">
        <f>(F109/3)*3</f>
        <v>4.1666666666666666E-3</v>
      </c>
      <c r="M108" s="183"/>
      <c r="N108" s="183"/>
      <c r="O108" s="187"/>
      <c r="P108" s="184"/>
    </row>
    <row r="109" spans="1:16">
      <c r="A109" s="60"/>
      <c r="B109" s="148" t="s">
        <v>69</v>
      </c>
      <c r="C109" s="148"/>
      <c r="D109" s="148"/>
      <c r="E109" s="148"/>
      <c r="F109" s="63">
        <f>$F$102/6</f>
        <v>4.1666666666666666E-3</v>
      </c>
      <c r="G109" s="166" t="s">
        <v>12</v>
      </c>
      <c r="H109" s="64">
        <f t="shared" si="16"/>
        <v>1</v>
      </c>
      <c r="I109" s="65" t="s">
        <v>455</v>
      </c>
      <c r="J109" s="167"/>
      <c r="K109" s="167"/>
      <c r="L109" s="167"/>
      <c r="M109" s="180">
        <v>3</v>
      </c>
      <c r="N109" s="181">
        <f>INDEX(J108:L108,M109)</f>
        <v>4.1666666666666666E-3</v>
      </c>
      <c r="O109" s="185">
        <f>N109*H109</f>
        <v>4.1666666666666666E-3</v>
      </c>
      <c r="P109" s="184"/>
    </row>
    <row r="110" spans="1:16" hidden="1">
      <c r="A110" s="60"/>
      <c r="B110" s="66"/>
      <c r="C110" s="66"/>
      <c r="D110" s="66"/>
      <c r="E110" s="66"/>
      <c r="F110" s="66"/>
      <c r="G110" s="167"/>
      <c r="H110" s="66">
        <f t="shared" si="16"/>
        <v>0</v>
      </c>
      <c r="I110" s="65" t="s">
        <v>455</v>
      </c>
      <c r="J110" s="182">
        <f>(F111/3)</f>
        <v>1.3888888888888889E-3</v>
      </c>
      <c r="K110" s="182">
        <f>(F111/3)*2</f>
        <v>2.7777777777777779E-3</v>
      </c>
      <c r="L110" s="182">
        <f>(F111/3)*3</f>
        <v>4.1666666666666666E-3</v>
      </c>
      <c r="M110" s="183"/>
      <c r="N110" s="183"/>
      <c r="O110" s="187"/>
      <c r="P110" s="184"/>
    </row>
    <row r="111" spans="1:16" ht="37.799999999999997" customHeight="1">
      <c r="A111" s="60"/>
      <c r="B111" s="148" t="s">
        <v>70</v>
      </c>
      <c r="C111" s="148"/>
      <c r="D111" s="148"/>
      <c r="E111" s="148"/>
      <c r="F111" s="63">
        <f>$F$102/6</f>
        <v>4.1666666666666666E-3</v>
      </c>
      <c r="G111" s="166" t="s">
        <v>12</v>
      </c>
      <c r="H111" s="64">
        <f t="shared" si="16"/>
        <v>1</v>
      </c>
      <c r="I111" s="65" t="s">
        <v>455</v>
      </c>
      <c r="J111" s="167"/>
      <c r="K111" s="167"/>
      <c r="L111" s="167"/>
      <c r="M111" s="180">
        <v>3</v>
      </c>
      <c r="N111" s="181">
        <f>INDEX(J110:L110,M111)</f>
        <v>4.1666666666666666E-3</v>
      </c>
      <c r="O111" s="185">
        <f>N111*H111</f>
        <v>4.1666666666666666E-3</v>
      </c>
      <c r="P111" s="184"/>
    </row>
    <row r="112" spans="1:16" hidden="1">
      <c r="A112" s="60"/>
      <c r="B112" s="66"/>
      <c r="C112" s="66"/>
      <c r="D112" s="66"/>
      <c r="E112" s="66"/>
      <c r="F112" s="66"/>
      <c r="G112" s="167"/>
      <c r="H112" s="66">
        <f t="shared" si="16"/>
        <v>0</v>
      </c>
      <c r="I112" s="65" t="s">
        <v>455</v>
      </c>
      <c r="J112" s="182">
        <f>(F113/3)</f>
        <v>1.3888888888888889E-3</v>
      </c>
      <c r="K112" s="182">
        <f>(F113/3)*2</f>
        <v>2.7777777777777779E-3</v>
      </c>
      <c r="L112" s="182">
        <f>(F113/3)*3</f>
        <v>4.1666666666666666E-3</v>
      </c>
      <c r="M112" s="183"/>
      <c r="N112" s="183"/>
      <c r="O112" s="187"/>
      <c r="P112" s="184"/>
    </row>
    <row r="113" spans="1:16" ht="22.8" customHeight="1" thickBot="1">
      <c r="A113" s="60"/>
      <c r="B113" s="148" t="s">
        <v>307</v>
      </c>
      <c r="C113" s="148"/>
      <c r="D113" s="148"/>
      <c r="E113" s="148"/>
      <c r="F113" s="63">
        <f>$F$102/6</f>
        <v>4.1666666666666666E-3</v>
      </c>
      <c r="G113" s="166" t="s">
        <v>12</v>
      </c>
      <c r="H113" s="64">
        <f t="shared" si="16"/>
        <v>1</v>
      </c>
      <c r="I113" s="65" t="s">
        <v>455</v>
      </c>
      <c r="J113" s="167"/>
      <c r="K113" s="167"/>
      <c r="L113" s="167"/>
      <c r="M113" s="180">
        <v>3</v>
      </c>
      <c r="N113" s="181">
        <f>INDEX(J112:L112,M113)</f>
        <v>4.1666666666666666E-3</v>
      </c>
      <c r="O113" s="185">
        <f>N113*H113</f>
        <v>4.1666666666666666E-3</v>
      </c>
      <c r="P113" s="184"/>
    </row>
    <row r="114" spans="1:16" ht="15" hidden="1" thickBot="1">
      <c r="A114" s="60"/>
      <c r="B114" s="66"/>
      <c r="C114" s="66"/>
      <c r="D114" s="66"/>
      <c r="E114" s="66"/>
      <c r="F114" s="66"/>
      <c r="G114" s="167"/>
      <c r="H114" s="66">
        <f t="shared" si="16"/>
        <v>0</v>
      </c>
      <c r="I114" s="65" t="s">
        <v>455</v>
      </c>
      <c r="J114" s="182">
        <f>(F115/3)</f>
        <v>1.3888888888888889E-3</v>
      </c>
      <c r="K114" s="182">
        <f>(F115/3)*2</f>
        <v>2.7777777777777779E-3</v>
      </c>
      <c r="L114" s="182">
        <f>(F115/3)*3</f>
        <v>4.1666666666666666E-3</v>
      </c>
      <c r="M114" s="183"/>
      <c r="N114" s="183"/>
      <c r="O114" s="187"/>
      <c r="P114" s="184"/>
    </row>
    <row r="115" spans="1:16" ht="15" thickBot="1">
      <c r="A115" s="60"/>
      <c r="B115" s="148" t="s">
        <v>71</v>
      </c>
      <c r="C115" s="148"/>
      <c r="D115" s="148"/>
      <c r="E115" s="148"/>
      <c r="F115" s="63">
        <f>$F$102/6</f>
        <v>4.1666666666666666E-3</v>
      </c>
      <c r="G115" s="166" t="s">
        <v>12</v>
      </c>
      <c r="H115" s="64">
        <f t="shared" si="16"/>
        <v>1</v>
      </c>
      <c r="I115" s="65" t="s">
        <v>455</v>
      </c>
      <c r="J115" s="167"/>
      <c r="K115" s="167"/>
      <c r="L115" s="167"/>
      <c r="M115" s="180">
        <v>3</v>
      </c>
      <c r="N115" s="181">
        <f>INDEX(J114:L114,M115)</f>
        <v>4.1666666666666666E-3</v>
      </c>
      <c r="O115" s="185">
        <f>N115*H115</f>
        <v>4.1666666666666666E-3</v>
      </c>
      <c r="P115" s="188">
        <f>SUM(O105:O115)</f>
        <v>2.4999999999999998E-2</v>
      </c>
    </row>
    <row r="116" spans="1:16">
      <c r="B116" s="31"/>
      <c r="C116" s="31"/>
      <c r="D116" s="31"/>
      <c r="E116" s="31"/>
      <c r="F116" s="68">
        <f>SUM(F105:F115)</f>
        <v>2.4999999999999998E-2</v>
      </c>
      <c r="G116" s="168"/>
      <c r="H116" s="31"/>
      <c r="I116" s="31"/>
    </row>
    <row r="118" spans="1:16" ht="28.8">
      <c r="A118" s="60"/>
      <c r="B118" s="60"/>
      <c r="C118" s="60"/>
      <c r="D118" s="60"/>
      <c r="E118" s="60"/>
      <c r="F118" s="61" t="s">
        <v>9</v>
      </c>
      <c r="G118" s="163" t="s">
        <v>13</v>
      </c>
      <c r="H118" s="55"/>
      <c r="I118" s="149" t="s">
        <v>15</v>
      </c>
      <c r="J118" s="170" t="s">
        <v>14</v>
      </c>
      <c r="K118" s="171"/>
      <c r="L118" s="172"/>
      <c r="M118" s="163" t="s">
        <v>17</v>
      </c>
      <c r="N118" s="173" t="s">
        <v>16</v>
      </c>
      <c r="O118" s="149" t="s">
        <v>7</v>
      </c>
      <c r="P118" s="184"/>
    </row>
    <row r="119" spans="1:16">
      <c r="A119" s="62" t="str">
        <f>'Tabla Resultados MOT'!F12</f>
        <v>MOT.3.2</v>
      </c>
      <c r="B119" s="62" t="str">
        <f>'Tabla Resultados MOT'!G12</f>
        <v>Ocupación y ordenación de los suelos hacia la eficiencia del metabolismo territorial y la movilidad sostenible</v>
      </c>
      <c r="C119" s="60"/>
      <c r="D119" s="60"/>
      <c r="E119" s="60"/>
      <c r="F119" s="7">
        <f>'Tabla Resultados MOT'!J12</f>
        <v>1.6666666666666666E-2</v>
      </c>
      <c r="G119" s="164"/>
      <c r="H119" s="56"/>
      <c r="I119" s="150"/>
      <c r="J119" s="174"/>
      <c r="K119" s="175"/>
      <c r="L119" s="176"/>
      <c r="M119" s="164"/>
      <c r="N119" s="177"/>
      <c r="O119" s="150"/>
      <c r="P119" s="184"/>
    </row>
    <row r="120" spans="1:16">
      <c r="A120" s="60"/>
      <c r="B120" s="60"/>
      <c r="C120" s="60"/>
      <c r="D120" s="60"/>
      <c r="E120" s="60"/>
      <c r="F120" s="60"/>
      <c r="G120" s="165"/>
      <c r="H120" s="60"/>
      <c r="I120" s="60"/>
      <c r="J120" s="178" t="s">
        <v>3</v>
      </c>
      <c r="K120" s="178" t="s">
        <v>4</v>
      </c>
      <c r="L120" s="178" t="s">
        <v>5</v>
      </c>
      <c r="M120" s="165"/>
      <c r="N120" s="165"/>
      <c r="O120" s="184"/>
      <c r="P120" s="184"/>
    </row>
    <row r="121" spans="1:16" hidden="1">
      <c r="A121" s="60"/>
      <c r="B121" s="60"/>
      <c r="C121" s="60"/>
      <c r="D121" s="60"/>
      <c r="E121" s="60"/>
      <c r="F121" s="60"/>
      <c r="G121" s="165"/>
      <c r="H121" s="60"/>
      <c r="I121" s="60"/>
      <c r="J121" s="179">
        <f>(F122/3)</f>
        <v>1.8518518518518519E-3</v>
      </c>
      <c r="K121" s="179">
        <f>(F122/3)*2</f>
        <v>3.7037037037037038E-3</v>
      </c>
      <c r="L121" s="179">
        <f>(F122/3)*3</f>
        <v>5.5555555555555558E-3</v>
      </c>
      <c r="M121" s="165"/>
      <c r="N121" s="165"/>
      <c r="O121" s="184"/>
      <c r="P121" s="184"/>
    </row>
    <row r="122" spans="1:16" ht="15">
      <c r="A122" s="60"/>
      <c r="B122" s="148" t="s">
        <v>72</v>
      </c>
      <c r="C122" s="148"/>
      <c r="D122" s="148"/>
      <c r="E122" s="148"/>
      <c r="F122" s="63">
        <f>$F$119/3</f>
        <v>5.5555555555555558E-3</v>
      </c>
      <c r="G122" s="166" t="s">
        <v>12</v>
      </c>
      <c r="H122" s="64">
        <f>IF(G122="Sí",1)+IF(G122="No",0)</f>
        <v>1</v>
      </c>
      <c r="I122" s="65" t="s">
        <v>456</v>
      </c>
      <c r="J122" s="167"/>
      <c r="K122" s="167"/>
      <c r="L122" s="167"/>
      <c r="M122" s="180">
        <v>3</v>
      </c>
      <c r="N122" s="181">
        <f>INDEX(J121:L121,M122)</f>
        <v>5.5555555555555558E-3</v>
      </c>
      <c r="O122" s="185">
        <f>N122*H122</f>
        <v>5.5555555555555558E-3</v>
      </c>
      <c r="P122" s="186"/>
    </row>
    <row r="123" spans="1:16" hidden="1">
      <c r="A123" s="60"/>
      <c r="B123" s="66"/>
      <c r="C123" s="66"/>
      <c r="D123" s="66"/>
      <c r="E123" s="66"/>
      <c r="F123" s="66"/>
      <c r="G123" s="167"/>
      <c r="H123" s="66">
        <f t="shared" ref="H123" si="17">IF(G123="Sí",1)+IF(G123="No",0)</f>
        <v>0</v>
      </c>
      <c r="I123" s="65" t="s">
        <v>455</v>
      </c>
      <c r="J123" s="182">
        <f>(F124/3)</f>
        <v>1.8518518518518519E-3</v>
      </c>
      <c r="K123" s="182">
        <f>(F124/3)*2</f>
        <v>3.7037037037037038E-3</v>
      </c>
      <c r="L123" s="182">
        <f>(F124/3)*3</f>
        <v>5.5555555555555558E-3</v>
      </c>
      <c r="M123" s="183"/>
      <c r="N123" s="183"/>
      <c r="O123" s="187"/>
      <c r="P123" s="184"/>
    </row>
    <row r="124" spans="1:16" ht="15" thickBot="1">
      <c r="A124" s="60"/>
      <c r="B124" s="148" t="s">
        <v>73</v>
      </c>
      <c r="C124" s="148"/>
      <c r="D124" s="148"/>
      <c r="E124" s="148"/>
      <c r="F124" s="63">
        <f>$F$119/3</f>
        <v>5.5555555555555558E-3</v>
      </c>
      <c r="G124" s="166" t="s">
        <v>12</v>
      </c>
      <c r="H124" s="64">
        <f t="shared" ref="H124:H127" si="18">IF(G124="Sí",1)+IF(G124="No",0)</f>
        <v>1</v>
      </c>
      <c r="I124" s="65" t="s">
        <v>456</v>
      </c>
      <c r="J124" s="167"/>
      <c r="K124" s="167"/>
      <c r="L124" s="167"/>
      <c r="M124" s="180">
        <v>3</v>
      </c>
      <c r="N124" s="181">
        <f>INDEX(J123:L123,M124)</f>
        <v>5.5555555555555558E-3</v>
      </c>
      <c r="O124" s="185">
        <f>N124*H124</f>
        <v>5.5555555555555558E-3</v>
      </c>
      <c r="P124" s="184"/>
    </row>
    <row r="125" spans="1:16" hidden="1">
      <c r="A125" s="60"/>
      <c r="B125" s="66"/>
      <c r="C125" s="66"/>
      <c r="D125" s="66"/>
      <c r="E125" s="66"/>
      <c r="F125" s="66"/>
      <c r="G125" s="167"/>
      <c r="H125" s="66">
        <f t="shared" si="18"/>
        <v>0</v>
      </c>
      <c r="I125" s="65" t="s">
        <v>456</v>
      </c>
      <c r="J125" s="182">
        <f>(F126/3)</f>
        <v>1.8518518518518519E-3</v>
      </c>
      <c r="K125" s="182">
        <f>(F126/3)*2</f>
        <v>3.7037037037037038E-3</v>
      </c>
      <c r="L125" s="182">
        <f>(F126/3)*3</f>
        <v>5.5555555555555558E-3</v>
      </c>
      <c r="M125" s="183"/>
      <c r="N125" s="183"/>
      <c r="O125" s="187"/>
      <c r="P125" s="184"/>
    </row>
    <row r="126" spans="1:16" ht="15" thickBot="1">
      <c r="A126" s="60"/>
      <c r="B126" s="148" t="s">
        <v>74</v>
      </c>
      <c r="C126" s="148"/>
      <c r="D126" s="148"/>
      <c r="E126" s="148"/>
      <c r="F126" s="63">
        <f>$F$119/3</f>
        <v>5.5555555555555558E-3</v>
      </c>
      <c r="G126" s="166" t="s">
        <v>12</v>
      </c>
      <c r="H126" s="64">
        <f t="shared" si="18"/>
        <v>1</v>
      </c>
      <c r="I126" s="65" t="s">
        <v>456</v>
      </c>
      <c r="J126" s="167"/>
      <c r="K126" s="167"/>
      <c r="L126" s="167"/>
      <c r="M126" s="180">
        <v>3</v>
      </c>
      <c r="N126" s="181">
        <f>INDEX(J125:L125,M126)</f>
        <v>5.5555555555555558E-3</v>
      </c>
      <c r="O126" s="185">
        <f>N126*H126</f>
        <v>5.5555555555555558E-3</v>
      </c>
      <c r="P126" s="188">
        <f>SUM(O122:O126)</f>
        <v>1.6666666666666666E-2</v>
      </c>
    </row>
    <row r="127" spans="1:16" hidden="1">
      <c r="A127" s="60"/>
      <c r="B127" s="66"/>
      <c r="C127" s="66"/>
      <c r="D127" s="66"/>
      <c r="E127" s="66"/>
      <c r="F127" s="66"/>
      <c r="G127" s="167"/>
      <c r="H127" s="66">
        <f t="shared" si="18"/>
        <v>0</v>
      </c>
      <c r="I127" s="66"/>
      <c r="J127" s="182" t="e">
        <f>(#REF!/3)</f>
        <v>#REF!</v>
      </c>
      <c r="K127" s="182" t="e">
        <f>(#REF!/3)*2</f>
        <v>#REF!</v>
      </c>
      <c r="L127" s="182" t="e">
        <f>(#REF!/3)*3</f>
        <v>#REF!</v>
      </c>
      <c r="M127" s="183"/>
      <c r="N127" s="183"/>
      <c r="O127" s="187"/>
      <c r="P127" s="184"/>
    </row>
    <row r="128" spans="1:16">
      <c r="B128" s="31"/>
      <c r="C128" s="31"/>
      <c r="D128" s="31"/>
      <c r="E128" s="31"/>
      <c r="F128" s="68">
        <f>SUM(F122:F127)</f>
        <v>1.6666666666666666E-2</v>
      </c>
      <c r="G128" s="168"/>
      <c r="H128" s="31"/>
      <c r="I128" s="31"/>
    </row>
    <row r="130" spans="1:16" ht="28.8">
      <c r="A130" s="60"/>
      <c r="B130" s="60"/>
      <c r="C130" s="60"/>
      <c r="D130" s="60"/>
      <c r="E130" s="60"/>
      <c r="F130" s="61" t="s">
        <v>9</v>
      </c>
      <c r="G130" s="163" t="s">
        <v>13</v>
      </c>
      <c r="H130" s="55"/>
      <c r="I130" s="149" t="s">
        <v>15</v>
      </c>
      <c r="J130" s="170" t="s">
        <v>14</v>
      </c>
      <c r="K130" s="171"/>
      <c r="L130" s="172"/>
      <c r="M130" s="163" t="s">
        <v>17</v>
      </c>
      <c r="N130" s="173" t="s">
        <v>16</v>
      </c>
      <c r="O130" s="149" t="s">
        <v>7</v>
      </c>
      <c r="P130" s="184"/>
    </row>
    <row r="131" spans="1:16">
      <c r="A131" s="62" t="str">
        <f>'Tabla Resultados MOT'!F13</f>
        <v>MOT.4.1</v>
      </c>
      <c r="B131" s="62" t="str">
        <f>'Tabla Resultados MOT'!G13</f>
        <v>Identificación  y evaluación de riesgos, vulnerabilidades y capacidad de adaptación</v>
      </c>
      <c r="C131" s="60"/>
      <c r="D131" s="60"/>
      <c r="E131" s="60"/>
      <c r="F131" s="7">
        <f>'Tabla Resultados MOT'!J13</f>
        <v>1.6666666666666666E-2</v>
      </c>
      <c r="G131" s="164"/>
      <c r="H131" s="56"/>
      <c r="I131" s="150"/>
      <c r="J131" s="174"/>
      <c r="K131" s="175"/>
      <c r="L131" s="176"/>
      <c r="M131" s="164"/>
      <c r="N131" s="177"/>
      <c r="O131" s="150"/>
      <c r="P131" s="184"/>
    </row>
    <row r="132" spans="1:16">
      <c r="A132" s="60"/>
      <c r="B132" s="60"/>
      <c r="C132" s="60"/>
      <c r="D132" s="60"/>
      <c r="E132" s="60"/>
      <c r="F132" s="60"/>
      <c r="G132" s="165"/>
      <c r="H132" s="60"/>
      <c r="I132" s="60"/>
      <c r="J132" s="178" t="s">
        <v>3</v>
      </c>
      <c r="K132" s="178" t="s">
        <v>4</v>
      </c>
      <c r="L132" s="178" t="s">
        <v>5</v>
      </c>
      <c r="M132" s="165"/>
      <c r="N132" s="165"/>
      <c r="O132" s="184"/>
      <c r="P132" s="184"/>
    </row>
    <row r="133" spans="1:16" hidden="1">
      <c r="A133" s="60"/>
      <c r="B133" s="60"/>
      <c r="C133" s="60"/>
      <c r="D133" s="60"/>
      <c r="E133" s="60"/>
      <c r="F133" s="60"/>
      <c r="G133" s="165"/>
      <c r="H133" s="60"/>
      <c r="I133" s="60"/>
      <c r="J133" s="179">
        <f>(F134/3)</f>
        <v>1.8518518518518519E-3</v>
      </c>
      <c r="K133" s="179">
        <f>(F134/3)*2</f>
        <v>3.7037037037037038E-3</v>
      </c>
      <c r="L133" s="179">
        <f>(F134/3)*3</f>
        <v>5.5555555555555558E-3</v>
      </c>
      <c r="M133" s="165"/>
      <c r="N133" s="165"/>
      <c r="O133" s="184"/>
      <c r="P133" s="184"/>
    </row>
    <row r="134" spans="1:16" ht="15">
      <c r="A134" s="60"/>
      <c r="B134" s="148" t="s">
        <v>75</v>
      </c>
      <c r="C134" s="148"/>
      <c r="D134" s="148"/>
      <c r="E134" s="148"/>
      <c r="F134" s="63">
        <f>$F$131/3</f>
        <v>5.5555555555555558E-3</v>
      </c>
      <c r="G134" s="166" t="s">
        <v>12</v>
      </c>
      <c r="H134" s="64">
        <f>IF(G134="Sí",1)+IF(G134="No",0)</f>
        <v>1</v>
      </c>
      <c r="I134" s="65" t="s">
        <v>457</v>
      </c>
      <c r="J134" s="167"/>
      <c r="K134" s="167"/>
      <c r="L134" s="167"/>
      <c r="M134" s="180">
        <v>3</v>
      </c>
      <c r="N134" s="181">
        <f>INDEX(J133:L133,M134)</f>
        <v>5.5555555555555558E-3</v>
      </c>
      <c r="O134" s="185">
        <f>N134*H134</f>
        <v>5.5555555555555558E-3</v>
      </c>
      <c r="P134" s="186"/>
    </row>
    <row r="135" spans="1:16" hidden="1">
      <c r="A135" s="60"/>
      <c r="B135" s="66"/>
      <c r="C135" s="66"/>
      <c r="D135" s="66"/>
      <c r="E135" s="66"/>
      <c r="F135" s="66"/>
      <c r="G135" s="167"/>
      <c r="H135" s="66">
        <f t="shared" ref="H135" si="19">IF(G135="Sí",1)+IF(G135="No",0)</f>
        <v>0</v>
      </c>
      <c r="I135" s="66"/>
      <c r="J135" s="182">
        <f>(F136/3)</f>
        <v>1.8518518518518519E-3</v>
      </c>
      <c r="K135" s="182">
        <f>(F136/3)*2</f>
        <v>3.7037037037037038E-3</v>
      </c>
      <c r="L135" s="182">
        <f>(F136/3)*3</f>
        <v>5.5555555555555558E-3</v>
      </c>
      <c r="M135" s="183"/>
      <c r="N135" s="183"/>
      <c r="O135" s="187"/>
      <c r="P135" s="184"/>
    </row>
    <row r="136" spans="1:16" ht="15" thickBot="1">
      <c r="A136" s="60"/>
      <c r="B136" s="148" t="s">
        <v>76</v>
      </c>
      <c r="C136" s="148"/>
      <c r="D136" s="148"/>
      <c r="E136" s="148"/>
      <c r="F136" s="63">
        <f>$F$131/3</f>
        <v>5.5555555555555558E-3</v>
      </c>
      <c r="G136" s="166" t="s">
        <v>12</v>
      </c>
      <c r="H136" s="64">
        <f t="shared" ref="H136:H139" si="20">IF(G136="Sí",1)+IF(G136="No",0)</f>
        <v>1</v>
      </c>
      <c r="I136" s="65" t="s">
        <v>457</v>
      </c>
      <c r="J136" s="167"/>
      <c r="K136" s="167"/>
      <c r="L136" s="167"/>
      <c r="M136" s="180">
        <v>3</v>
      </c>
      <c r="N136" s="181">
        <f>INDEX(J135:L135,M136)</f>
        <v>5.5555555555555558E-3</v>
      </c>
      <c r="O136" s="185">
        <f>N136*H136</f>
        <v>5.5555555555555558E-3</v>
      </c>
      <c r="P136" s="184"/>
    </row>
    <row r="137" spans="1:16" hidden="1">
      <c r="A137" s="60"/>
      <c r="B137" s="66"/>
      <c r="C137" s="66"/>
      <c r="D137" s="66"/>
      <c r="E137" s="66"/>
      <c r="F137" s="66"/>
      <c r="G137" s="167"/>
      <c r="H137" s="66">
        <f t="shared" si="20"/>
        <v>0</v>
      </c>
      <c r="I137" s="65" t="s">
        <v>457</v>
      </c>
      <c r="J137" s="182">
        <f>(F138/3)</f>
        <v>1.8518518518518519E-3</v>
      </c>
      <c r="K137" s="182">
        <f>(F138/3)*2</f>
        <v>3.7037037037037038E-3</v>
      </c>
      <c r="L137" s="182">
        <f>(F138/3)*3</f>
        <v>5.5555555555555558E-3</v>
      </c>
      <c r="M137" s="183"/>
      <c r="N137" s="183"/>
      <c r="O137" s="187"/>
      <c r="P137" s="184"/>
    </row>
    <row r="138" spans="1:16" ht="15" thickBot="1">
      <c r="A138" s="60"/>
      <c r="B138" s="148" t="s">
        <v>77</v>
      </c>
      <c r="C138" s="148"/>
      <c r="D138" s="148"/>
      <c r="E138" s="148"/>
      <c r="F138" s="63">
        <f>$F$131/3</f>
        <v>5.5555555555555558E-3</v>
      </c>
      <c r="G138" s="166" t="s">
        <v>12</v>
      </c>
      <c r="H138" s="64">
        <f t="shared" si="20"/>
        <v>1</v>
      </c>
      <c r="I138" s="65" t="s">
        <v>457</v>
      </c>
      <c r="J138" s="167"/>
      <c r="K138" s="167"/>
      <c r="L138" s="167"/>
      <c r="M138" s="180">
        <v>3</v>
      </c>
      <c r="N138" s="181">
        <f>INDEX(J137:L137,M138)</f>
        <v>5.5555555555555558E-3</v>
      </c>
      <c r="O138" s="185">
        <f>N138*H138</f>
        <v>5.5555555555555558E-3</v>
      </c>
      <c r="P138" s="188">
        <f>SUM(O134:O139)</f>
        <v>1.6666666666666666E-2</v>
      </c>
    </row>
    <row r="139" spans="1:16" hidden="1">
      <c r="A139" s="60"/>
      <c r="B139" s="66"/>
      <c r="C139" s="66"/>
      <c r="D139" s="66"/>
      <c r="E139" s="66"/>
      <c r="F139" s="66"/>
      <c r="G139" s="167"/>
      <c r="H139" s="66">
        <f t="shared" si="20"/>
        <v>0</v>
      </c>
      <c r="I139" s="66"/>
      <c r="J139" s="182" t="e">
        <f>(#REF!/3)</f>
        <v>#REF!</v>
      </c>
      <c r="K139" s="182" t="e">
        <f>(#REF!/3)*2</f>
        <v>#REF!</v>
      </c>
      <c r="L139" s="182" t="e">
        <f>(#REF!/3)*3</f>
        <v>#REF!</v>
      </c>
      <c r="M139" s="183"/>
      <c r="N139" s="183"/>
      <c r="O139" s="187"/>
      <c r="P139" s="184"/>
    </row>
    <row r="140" spans="1:16">
      <c r="B140" s="31"/>
      <c r="C140" s="31"/>
      <c r="D140" s="31"/>
      <c r="E140" s="31"/>
      <c r="F140" s="68">
        <f>SUM(F134:F139)</f>
        <v>1.6666666666666666E-2</v>
      </c>
      <c r="G140" s="168"/>
      <c r="H140" s="31"/>
      <c r="I140" s="31"/>
    </row>
    <row r="142" spans="1:16" ht="28.8">
      <c r="A142" s="60"/>
      <c r="B142" s="60"/>
      <c r="C142" s="60"/>
      <c r="D142" s="60"/>
      <c r="E142" s="60"/>
      <c r="F142" s="61" t="s">
        <v>9</v>
      </c>
      <c r="G142" s="163" t="s">
        <v>13</v>
      </c>
      <c r="H142" s="55"/>
      <c r="I142" s="149" t="s">
        <v>15</v>
      </c>
      <c r="J142" s="170" t="s">
        <v>14</v>
      </c>
      <c r="K142" s="171"/>
      <c r="L142" s="172"/>
      <c r="M142" s="163" t="s">
        <v>17</v>
      </c>
      <c r="N142" s="173" t="s">
        <v>16</v>
      </c>
      <c r="O142" s="149" t="s">
        <v>7</v>
      </c>
      <c r="P142" s="184"/>
    </row>
    <row r="143" spans="1:16">
      <c r="A143" s="62" t="str">
        <f>'Tabla Resultados MOT'!F14</f>
        <v>MOT.4.2</v>
      </c>
      <c r="B143" s="62" t="str">
        <f>'Tabla Resultados MOT'!G14</f>
        <v>Ocupación del territorio resiliente: adaptada e integrada</v>
      </c>
      <c r="C143" s="60"/>
      <c r="D143" s="60"/>
      <c r="E143" s="60"/>
      <c r="F143" s="7">
        <f>'Tabla Resultados MOT'!J14</f>
        <v>2.4999999999999998E-2</v>
      </c>
      <c r="G143" s="164"/>
      <c r="H143" s="56"/>
      <c r="I143" s="150"/>
      <c r="J143" s="174"/>
      <c r="K143" s="175"/>
      <c r="L143" s="176"/>
      <c r="M143" s="164"/>
      <c r="N143" s="177"/>
      <c r="O143" s="150"/>
      <c r="P143" s="184"/>
    </row>
    <row r="144" spans="1:16">
      <c r="A144" s="60"/>
      <c r="B144" s="60"/>
      <c r="C144" s="60"/>
      <c r="D144" s="60"/>
      <c r="E144" s="60"/>
      <c r="F144" s="60"/>
      <c r="G144" s="165"/>
      <c r="H144" s="60"/>
      <c r="I144" s="60"/>
      <c r="J144" s="178" t="s">
        <v>3</v>
      </c>
      <c r="K144" s="178" t="s">
        <v>4</v>
      </c>
      <c r="L144" s="178" t="s">
        <v>5</v>
      </c>
      <c r="M144" s="165"/>
      <c r="N144" s="165"/>
      <c r="O144" s="184"/>
      <c r="P144" s="184"/>
    </row>
    <row r="145" spans="1:16" hidden="1">
      <c r="A145" s="60"/>
      <c r="B145" s="60"/>
      <c r="C145" s="60"/>
      <c r="D145" s="60"/>
      <c r="E145" s="60"/>
      <c r="F145" s="60"/>
      <c r="G145" s="165"/>
      <c r="H145" s="60"/>
      <c r="I145" s="60"/>
      <c r="J145" s="179">
        <f>(F146/3)</f>
        <v>1.6666666666666663E-3</v>
      </c>
      <c r="K145" s="179">
        <f>(F146/3)*2</f>
        <v>3.3333333333333327E-3</v>
      </c>
      <c r="L145" s="179">
        <f>(F146/3)*3</f>
        <v>4.9999999999999992E-3</v>
      </c>
      <c r="M145" s="165"/>
      <c r="N145" s="165"/>
      <c r="O145" s="184"/>
      <c r="P145" s="184"/>
    </row>
    <row r="146" spans="1:16" ht="33.6" customHeight="1">
      <c r="A146" s="60"/>
      <c r="B146" s="148" t="s">
        <v>78</v>
      </c>
      <c r="C146" s="148"/>
      <c r="D146" s="148"/>
      <c r="E146" s="148"/>
      <c r="F146" s="63">
        <f>$F$143/5</f>
        <v>4.9999999999999992E-3</v>
      </c>
      <c r="G146" s="166" t="s">
        <v>12</v>
      </c>
      <c r="H146" s="64">
        <f>IF(G146="Sí",1)+IF(G146="No",0)</f>
        <v>1</v>
      </c>
      <c r="I146" s="65" t="s">
        <v>458</v>
      </c>
      <c r="J146" s="167"/>
      <c r="K146" s="167"/>
      <c r="L146" s="167"/>
      <c r="M146" s="180">
        <v>3</v>
      </c>
      <c r="N146" s="181">
        <f>INDEX(J145:L145,M146)</f>
        <v>4.9999999999999992E-3</v>
      </c>
      <c r="O146" s="185">
        <f>N146*H146</f>
        <v>4.9999999999999992E-3</v>
      </c>
      <c r="P146" s="186"/>
    </row>
    <row r="147" spans="1:16" hidden="1">
      <c r="A147" s="60"/>
      <c r="B147" s="66"/>
      <c r="C147" s="66"/>
      <c r="D147" s="66"/>
      <c r="E147" s="66"/>
      <c r="F147" s="66"/>
      <c r="G147" s="167"/>
      <c r="H147" s="66">
        <f t="shared" ref="H147" si="21">IF(G147="Sí",1)+IF(G147="No",0)</f>
        <v>0</v>
      </c>
      <c r="I147" s="66"/>
      <c r="J147" s="182">
        <f>(F148/3)</f>
        <v>1.6666666666666663E-3</v>
      </c>
      <c r="K147" s="182">
        <f>(F148/3)*2</f>
        <v>3.3333333333333327E-3</v>
      </c>
      <c r="L147" s="182">
        <f>(F148/3)*3</f>
        <v>4.9999999999999992E-3</v>
      </c>
      <c r="M147" s="183"/>
      <c r="N147" s="183"/>
      <c r="O147" s="187"/>
      <c r="P147" s="184"/>
    </row>
    <row r="148" spans="1:16">
      <c r="A148" s="60"/>
      <c r="B148" s="148" t="s">
        <v>79</v>
      </c>
      <c r="C148" s="148"/>
      <c r="D148" s="148"/>
      <c r="E148" s="148"/>
      <c r="F148" s="63">
        <f>$F$143/5</f>
        <v>4.9999999999999992E-3</v>
      </c>
      <c r="G148" s="166" t="s">
        <v>12</v>
      </c>
      <c r="H148" s="64">
        <f t="shared" ref="H148:H155" si="22">IF(G148="Sí",1)+IF(G148="No",0)</f>
        <v>1</v>
      </c>
      <c r="I148" s="65" t="s">
        <v>458</v>
      </c>
      <c r="J148" s="167"/>
      <c r="K148" s="167"/>
      <c r="L148" s="167"/>
      <c r="M148" s="180">
        <v>3</v>
      </c>
      <c r="N148" s="181">
        <f>INDEX(J147:L147,M148)</f>
        <v>4.9999999999999992E-3</v>
      </c>
      <c r="O148" s="185">
        <f>N148*H148</f>
        <v>4.9999999999999992E-3</v>
      </c>
      <c r="P148" s="184"/>
    </row>
    <row r="149" spans="1:16" hidden="1">
      <c r="A149" s="60"/>
      <c r="B149" s="66"/>
      <c r="C149" s="66"/>
      <c r="D149" s="66"/>
      <c r="E149" s="66"/>
      <c r="F149" s="66"/>
      <c r="G149" s="167"/>
      <c r="H149" s="66">
        <f t="shared" si="22"/>
        <v>0</v>
      </c>
      <c r="I149" s="65" t="s">
        <v>458</v>
      </c>
      <c r="J149" s="182">
        <f>(F150/3)</f>
        <v>1.6666666666666663E-3</v>
      </c>
      <c r="K149" s="182">
        <f>(F150/3)*2</f>
        <v>3.3333333333333327E-3</v>
      </c>
      <c r="L149" s="182">
        <f>(F150/3)*3</f>
        <v>4.9999999999999992E-3</v>
      </c>
      <c r="M149" s="183"/>
      <c r="N149" s="183"/>
      <c r="O149" s="187"/>
      <c r="P149" s="184"/>
    </row>
    <row r="150" spans="1:16" ht="33" customHeight="1">
      <c r="A150" s="60"/>
      <c r="B150" s="148" t="s">
        <v>80</v>
      </c>
      <c r="C150" s="148"/>
      <c r="D150" s="148"/>
      <c r="E150" s="148"/>
      <c r="F150" s="63">
        <f>$F$143/5</f>
        <v>4.9999999999999992E-3</v>
      </c>
      <c r="G150" s="166" t="s">
        <v>12</v>
      </c>
      <c r="H150" s="64">
        <f t="shared" si="22"/>
        <v>1</v>
      </c>
      <c r="I150" s="65" t="s">
        <v>458</v>
      </c>
      <c r="J150" s="167"/>
      <c r="K150" s="167"/>
      <c r="L150" s="167"/>
      <c r="M150" s="180">
        <v>3</v>
      </c>
      <c r="N150" s="181">
        <f>INDEX(J149:L149,M150)</f>
        <v>4.9999999999999992E-3</v>
      </c>
      <c r="O150" s="185">
        <f>N150*H150</f>
        <v>4.9999999999999992E-3</v>
      </c>
      <c r="P150" s="184"/>
    </row>
    <row r="151" spans="1:16" hidden="1">
      <c r="A151" s="60"/>
      <c r="B151" s="66"/>
      <c r="C151" s="66"/>
      <c r="D151" s="66"/>
      <c r="E151" s="66"/>
      <c r="F151" s="66"/>
      <c r="G151" s="167"/>
      <c r="H151" s="66">
        <f t="shared" si="22"/>
        <v>0</v>
      </c>
      <c r="I151" s="65" t="s">
        <v>458</v>
      </c>
      <c r="J151" s="182">
        <f>(F152/3)</f>
        <v>1.6666666666666663E-3</v>
      </c>
      <c r="K151" s="182">
        <f>(F152/3)*2</f>
        <v>3.3333333333333327E-3</v>
      </c>
      <c r="L151" s="182">
        <f>(F152/3)*3</f>
        <v>4.9999999999999992E-3</v>
      </c>
      <c r="M151" s="183"/>
      <c r="N151" s="183"/>
      <c r="O151" s="187"/>
      <c r="P151" s="184"/>
    </row>
    <row r="152" spans="1:16" ht="19.2" customHeight="1" thickBot="1">
      <c r="A152" s="60"/>
      <c r="B152" s="148" t="s">
        <v>81</v>
      </c>
      <c r="C152" s="148"/>
      <c r="D152" s="148"/>
      <c r="E152" s="148"/>
      <c r="F152" s="63">
        <f>$F$143/5</f>
        <v>4.9999999999999992E-3</v>
      </c>
      <c r="G152" s="166" t="s">
        <v>12</v>
      </c>
      <c r="H152" s="64">
        <f t="shared" si="22"/>
        <v>1</v>
      </c>
      <c r="I152" s="65" t="s">
        <v>458</v>
      </c>
      <c r="J152" s="167"/>
      <c r="K152" s="167"/>
      <c r="L152" s="167"/>
      <c r="M152" s="180">
        <v>3</v>
      </c>
      <c r="N152" s="181">
        <f>INDEX(J151:L151,M152)</f>
        <v>4.9999999999999992E-3</v>
      </c>
      <c r="O152" s="185">
        <f>N152*H152</f>
        <v>4.9999999999999992E-3</v>
      </c>
      <c r="P152" s="184"/>
    </row>
    <row r="153" spans="1:16" ht="15" hidden="1" thickBot="1">
      <c r="A153" s="60"/>
      <c r="B153" s="66"/>
      <c r="C153" s="66"/>
      <c r="D153" s="66"/>
      <c r="E153" s="66"/>
      <c r="F153" s="66"/>
      <c r="G153" s="167"/>
      <c r="H153" s="66">
        <f t="shared" si="22"/>
        <v>0</v>
      </c>
      <c r="I153" s="65" t="s">
        <v>458</v>
      </c>
      <c r="J153" s="182">
        <f>(F154/3)</f>
        <v>1.6666666666666663E-3</v>
      </c>
      <c r="K153" s="182">
        <f>(F154/3)*2</f>
        <v>3.3333333333333327E-3</v>
      </c>
      <c r="L153" s="182">
        <f>(F154/3)*3</f>
        <v>4.9999999999999992E-3</v>
      </c>
      <c r="M153" s="183"/>
      <c r="N153" s="183"/>
      <c r="O153" s="187"/>
      <c r="P153" s="184"/>
    </row>
    <row r="154" spans="1:16" ht="15" thickBot="1">
      <c r="A154" s="60"/>
      <c r="B154" s="148" t="s">
        <v>82</v>
      </c>
      <c r="C154" s="148"/>
      <c r="D154" s="148"/>
      <c r="E154" s="148"/>
      <c r="F154" s="63">
        <f>$F$143/5</f>
        <v>4.9999999999999992E-3</v>
      </c>
      <c r="G154" s="166" t="s">
        <v>12</v>
      </c>
      <c r="H154" s="64">
        <f t="shared" si="22"/>
        <v>1</v>
      </c>
      <c r="I154" s="65" t="s">
        <v>458</v>
      </c>
      <c r="J154" s="167"/>
      <c r="K154" s="167"/>
      <c r="L154" s="167"/>
      <c r="M154" s="180">
        <v>3</v>
      </c>
      <c r="N154" s="181">
        <f>INDEX(J153:L153,M154)</f>
        <v>4.9999999999999992E-3</v>
      </c>
      <c r="O154" s="185">
        <f>N154*H154</f>
        <v>4.9999999999999992E-3</v>
      </c>
      <c r="P154" s="188">
        <f>SUM(O146:O154)</f>
        <v>2.4999999999999994E-2</v>
      </c>
    </row>
    <row r="155" spans="1:16" ht="15" hidden="1" thickBot="1">
      <c r="A155" s="60"/>
      <c r="B155" s="66"/>
      <c r="C155" s="66"/>
      <c r="D155" s="66"/>
      <c r="E155" s="66"/>
      <c r="F155" s="66"/>
      <c r="G155" s="167"/>
      <c r="H155" s="66">
        <f t="shared" si="22"/>
        <v>0</v>
      </c>
      <c r="I155" s="66"/>
      <c r="J155" s="182" t="e">
        <f>(#REF!/3)</f>
        <v>#REF!</v>
      </c>
      <c r="K155" s="182" t="e">
        <f>(#REF!/3)*2</f>
        <v>#REF!</v>
      </c>
      <c r="L155" s="182" t="e">
        <f>(#REF!/3)*3</f>
        <v>#REF!</v>
      </c>
      <c r="M155" s="183"/>
      <c r="N155" s="183"/>
      <c r="O155" s="187"/>
      <c r="P155" s="184"/>
    </row>
    <row r="156" spans="1:16">
      <c r="B156" s="31"/>
      <c r="C156" s="31"/>
      <c r="D156" s="31"/>
      <c r="E156" s="31"/>
      <c r="F156" s="68">
        <f>SUM(F146:F155)</f>
        <v>2.4999999999999994E-2</v>
      </c>
      <c r="G156" s="168"/>
      <c r="H156" s="31"/>
      <c r="I156" s="31"/>
    </row>
    <row r="158" spans="1:16" ht="13.8" customHeight="1"/>
  </sheetData>
  <sheetProtection password="C1EC" sheet="1" objects="1" scenarios="1"/>
  <mergeCells count="115">
    <mergeCell ref="B7:E7"/>
    <mergeCell ref="B9:E9"/>
    <mergeCell ref="B5:E5"/>
    <mergeCell ref="B11:E11"/>
    <mergeCell ref="N1:N2"/>
    <mergeCell ref="G15:G16"/>
    <mergeCell ref="I15:I16"/>
    <mergeCell ref="J15:L16"/>
    <mergeCell ref="M15:M16"/>
    <mergeCell ref="N15:N16"/>
    <mergeCell ref="O15:O16"/>
    <mergeCell ref="G1:G2"/>
    <mergeCell ref="O1:O2"/>
    <mergeCell ref="I1:I2"/>
    <mergeCell ref="M1:M2"/>
    <mergeCell ref="J1:L2"/>
    <mergeCell ref="G31:G32"/>
    <mergeCell ref="I31:I32"/>
    <mergeCell ref="J31:L32"/>
    <mergeCell ref="M31:M32"/>
    <mergeCell ref="N31:N32"/>
    <mergeCell ref="O31:O32"/>
    <mergeCell ref="B19:E19"/>
    <mergeCell ref="B21:E21"/>
    <mergeCell ref="B23:E23"/>
    <mergeCell ref="B25:E25"/>
    <mergeCell ref="B27:E27"/>
    <mergeCell ref="G43:G44"/>
    <mergeCell ref="I43:I44"/>
    <mergeCell ref="J43:L44"/>
    <mergeCell ref="M43:M44"/>
    <mergeCell ref="N43:N44"/>
    <mergeCell ref="O43:O44"/>
    <mergeCell ref="B35:E35"/>
    <mergeCell ref="B37:E37"/>
    <mergeCell ref="B39:E39"/>
    <mergeCell ref="B47:E47"/>
    <mergeCell ref="B49:E49"/>
    <mergeCell ref="B51:E51"/>
    <mergeCell ref="B53:E53"/>
    <mergeCell ref="G57:G58"/>
    <mergeCell ref="I57:I58"/>
    <mergeCell ref="J57:L58"/>
    <mergeCell ref="M57:M58"/>
    <mergeCell ref="N57:N58"/>
    <mergeCell ref="O57:O58"/>
    <mergeCell ref="G69:G70"/>
    <mergeCell ref="I69:I70"/>
    <mergeCell ref="J69:L70"/>
    <mergeCell ref="M69:M70"/>
    <mergeCell ref="N69:N70"/>
    <mergeCell ref="O69:O70"/>
    <mergeCell ref="B61:E61"/>
    <mergeCell ref="B63:E63"/>
    <mergeCell ref="B65:E65"/>
    <mergeCell ref="G81:G82"/>
    <mergeCell ref="I81:I82"/>
    <mergeCell ref="J81:L82"/>
    <mergeCell ref="M81:M82"/>
    <mergeCell ref="N81:N82"/>
    <mergeCell ref="O81:O82"/>
    <mergeCell ref="B73:E73"/>
    <mergeCell ref="B75:E75"/>
    <mergeCell ref="B77:E77"/>
    <mergeCell ref="G93:G94"/>
    <mergeCell ref="I93:I94"/>
    <mergeCell ref="J93:L94"/>
    <mergeCell ref="M93:M94"/>
    <mergeCell ref="N93:N94"/>
    <mergeCell ref="O93:O94"/>
    <mergeCell ref="B85:E85"/>
    <mergeCell ref="B87:E87"/>
    <mergeCell ref="B89:E89"/>
    <mergeCell ref="G101:G102"/>
    <mergeCell ref="I101:I102"/>
    <mergeCell ref="J101:L102"/>
    <mergeCell ref="M101:M102"/>
    <mergeCell ref="N101:N102"/>
    <mergeCell ref="O101:O102"/>
    <mergeCell ref="B97:E97"/>
    <mergeCell ref="G118:G119"/>
    <mergeCell ref="I118:I119"/>
    <mergeCell ref="J118:L119"/>
    <mergeCell ref="M118:M119"/>
    <mergeCell ref="N118:N119"/>
    <mergeCell ref="O118:O119"/>
    <mergeCell ref="B105:E105"/>
    <mergeCell ref="B107:E107"/>
    <mergeCell ref="B109:E109"/>
    <mergeCell ref="B111:E111"/>
    <mergeCell ref="B113:E113"/>
    <mergeCell ref="B115:E115"/>
    <mergeCell ref="N142:N143"/>
    <mergeCell ref="O142:O143"/>
    <mergeCell ref="B134:E134"/>
    <mergeCell ref="B136:E136"/>
    <mergeCell ref="B138:E138"/>
    <mergeCell ref="B122:E122"/>
    <mergeCell ref="B124:E124"/>
    <mergeCell ref="B126:E126"/>
    <mergeCell ref="G130:G131"/>
    <mergeCell ref="I130:I131"/>
    <mergeCell ref="J130:L131"/>
    <mergeCell ref="M130:M131"/>
    <mergeCell ref="N130:N131"/>
    <mergeCell ref="O130:O131"/>
    <mergeCell ref="B146:E146"/>
    <mergeCell ref="B148:E148"/>
    <mergeCell ref="B150:E150"/>
    <mergeCell ref="B152:E152"/>
    <mergeCell ref="B154:E154"/>
    <mergeCell ref="G142:G143"/>
    <mergeCell ref="I142:I143"/>
    <mergeCell ref="J142:L143"/>
    <mergeCell ref="M142:M143"/>
  </mergeCells>
  <dataValidations count="1">
    <dataValidation type="list" allowBlank="1" showInputMessage="1" showErrorMessage="1" errorTitle="Dato inválido" error="Por favor seleccione Sí o No" sqref="G152 G138 G136 G134 G97 G77 G75 G73 G53 G51 G49 G47 G25 G23 G21 G19 G27 G5 G7 G9 G11 G35 G37 G39 G61 G63 G65 G85 G87 G89 G113 G105 G115 G107 G109 G122 G124 G126 G111 G154 G146 G148 G150">
      <formula1>"Sí,No"</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dimension ref="B1:R53"/>
  <sheetViews>
    <sheetView showGridLines="0" zoomScale="70" zoomScaleNormal="70" workbookViewId="0">
      <selection activeCell="B12" sqref="B1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6384" width="11.5546875" style="31"/>
  </cols>
  <sheetData>
    <row r="1" spans="2:18" ht="15" thickBot="1">
      <c r="O1" s="1"/>
      <c r="P1" s="1"/>
      <c r="Q1" s="1"/>
      <c r="R1" s="1"/>
    </row>
    <row r="2" spans="2:18" s="1" customFormat="1" ht="19.8" customHeight="1" thickBot="1">
      <c r="B2" s="90" t="str">
        <f>'Tabla Resultados MOT'!F3</f>
        <v>MOT.1.1</v>
      </c>
      <c r="C2" s="42" t="str">
        <f>'Tabla Resultados MOT'!G3</f>
        <v xml:space="preserve"> IV-A Elemento estructurante del territorio</v>
      </c>
      <c r="D2" s="43"/>
      <c r="E2" s="43"/>
      <c r="F2" s="44"/>
      <c r="G2" s="45"/>
      <c r="H2" s="45"/>
      <c r="I2" s="45"/>
      <c r="J2" s="45"/>
      <c r="K2" s="45"/>
      <c r="L2" s="45"/>
      <c r="M2" s="45"/>
      <c r="N2" s="45"/>
      <c r="O2" s="45"/>
      <c r="P2" s="45"/>
      <c r="Q2" s="46"/>
    </row>
    <row r="3" spans="2:18" s="1" customFormat="1" ht="14.4" customHeight="1">
      <c r="B3" s="32"/>
      <c r="C3" s="32"/>
      <c r="D3" s="32"/>
      <c r="E3" s="32"/>
      <c r="F3" s="32"/>
    </row>
    <row r="4" spans="2:18" s="1" customFormat="1" ht="13.8" customHeight="1" thickBot="1"/>
    <row r="5" spans="2:18" s="1" customFormat="1" ht="15" customHeight="1" thickBot="1">
      <c r="C5" s="158" t="s">
        <v>45</v>
      </c>
      <c r="D5" s="159"/>
      <c r="E5" s="159"/>
      <c r="F5" s="159"/>
      <c r="G5" s="159"/>
      <c r="H5" s="159"/>
      <c r="I5" s="159"/>
      <c r="J5" s="159"/>
      <c r="K5" s="159"/>
      <c r="L5" s="159"/>
      <c r="M5" s="160"/>
    </row>
    <row r="6" spans="2:18" s="1" customFormat="1" ht="15" customHeight="1">
      <c r="C6" s="48"/>
      <c r="D6" s="48"/>
      <c r="E6" s="48"/>
      <c r="F6" s="48"/>
      <c r="G6" s="48"/>
      <c r="H6" s="48"/>
      <c r="I6" s="48"/>
      <c r="J6" s="48"/>
      <c r="K6" s="157" t="s">
        <v>83</v>
      </c>
      <c r="L6" s="157"/>
      <c r="M6" s="157"/>
    </row>
    <row r="7" spans="2:18" s="1" customFormat="1" ht="26.4" customHeight="1">
      <c r="C7" s="33"/>
      <c r="D7" s="151" t="s">
        <v>106</v>
      </c>
      <c r="E7" s="151"/>
      <c r="F7" s="151"/>
      <c r="G7" s="151"/>
      <c r="H7" s="151"/>
      <c r="I7" s="151"/>
      <c r="J7" s="151"/>
      <c r="K7" s="151"/>
    </row>
    <row r="8" spans="2:18" s="1" customFormat="1" ht="24" customHeight="1">
      <c r="D8" s="161" t="s">
        <v>107</v>
      </c>
      <c r="E8" s="162"/>
      <c r="F8" s="162"/>
      <c r="G8" s="162"/>
      <c r="H8" s="162"/>
      <c r="I8" s="162"/>
      <c r="J8" s="162"/>
      <c r="K8" s="162"/>
      <c r="M8" s="35" t="s">
        <v>84</v>
      </c>
    </row>
    <row r="9" spans="2:18" s="1" customFormat="1" ht="30.6" customHeight="1">
      <c r="D9" s="151" t="s">
        <v>98</v>
      </c>
      <c r="E9" s="152"/>
      <c r="F9" s="152"/>
      <c r="G9" s="152"/>
      <c r="H9" s="152"/>
      <c r="I9" s="152"/>
      <c r="J9" s="152"/>
      <c r="K9" s="152"/>
      <c r="L9" s="34"/>
      <c r="M9" s="35" t="s">
        <v>84</v>
      </c>
    </row>
    <row r="10" spans="2:18" s="1" customFormat="1" ht="19.8" customHeight="1">
      <c r="C10" s="13"/>
      <c r="D10" s="151" t="s">
        <v>99</v>
      </c>
      <c r="E10" s="152"/>
      <c r="F10" s="152"/>
      <c r="G10" s="152"/>
      <c r="H10" s="152"/>
      <c r="I10" s="152"/>
      <c r="J10" s="152"/>
      <c r="K10" s="152"/>
      <c r="M10" s="35" t="s">
        <v>84</v>
      </c>
    </row>
    <row r="11" spans="2:18" s="1" customFormat="1" ht="19.8" customHeight="1">
      <c r="C11" s="13"/>
      <c r="D11" s="151" t="s">
        <v>108</v>
      </c>
      <c r="E11" s="152"/>
      <c r="F11" s="152"/>
      <c r="G11" s="152"/>
      <c r="H11" s="152"/>
      <c r="I11" s="152"/>
      <c r="J11" s="152"/>
      <c r="K11" s="152"/>
      <c r="M11" s="35" t="s">
        <v>84</v>
      </c>
    </row>
    <row r="12" spans="2:18" s="1" customFormat="1" ht="25.8" customHeight="1">
      <c r="C12" s="13"/>
      <c r="D12" s="151" t="s">
        <v>102</v>
      </c>
      <c r="E12" s="152"/>
      <c r="F12" s="152"/>
      <c r="G12" s="152"/>
      <c r="H12" s="152"/>
      <c r="I12" s="152"/>
      <c r="J12" s="152"/>
      <c r="K12" s="152"/>
      <c r="M12" s="35" t="s">
        <v>84</v>
      </c>
    </row>
    <row r="13" spans="2:18" s="1" customFormat="1" ht="19.8" customHeight="1">
      <c r="C13" s="13"/>
      <c r="D13" s="151" t="s">
        <v>100</v>
      </c>
      <c r="E13" s="152"/>
      <c r="F13" s="152"/>
      <c r="G13" s="152"/>
      <c r="H13" s="152"/>
      <c r="I13" s="152"/>
      <c r="J13" s="152"/>
      <c r="K13" s="152"/>
      <c r="M13" s="35" t="s">
        <v>84</v>
      </c>
    </row>
    <row r="14" spans="2:18" s="1" customFormat="1" ht="19.8" customHeight="1">
      <c r="C14" s="13"/>
      <c r="D14" s="151" t="s">
        <v>103</v>
      </c>
      <c r="E14" s="152"/>
      <c r="F14" s="152"/>
      <c r="G14" s="152"/>
      <c r="H14" s="152"/>
      <c r="I14" s="152"/>
      <c r="J14" s="152"/>
      <c r="K14" s="152"/>
      <c r="M14" s="35" t="s">
        <v>84</v>
      </c>
    </row>
    <row r="15" spans="2:18" s="1" customFormat="1" ht="22.8" customHeight="1">
      <c r="C15" s="31"/>
      <c r="D15" s="151" t="s">
        <v>104</v>
      </c>
      <c r="E15" s="152"/>
      <c r="F15" s="152"/>
      <c r="G15" s="152"/>
      <c r="H15" s="152"/>
      <c r="I15" s="152"/>
      <c r="J15" s="152"/>
      <c r="K15" s="152"/>
      <c r="M15" s="35" t="s">
        <v>84</v>
      </c>
    </row>
    <row r="16" spans="2:18" s="1" customFormat="1" ht="47.4" customHeight="1">
      <c r="K16" s="36" t="s">
        <v>85</v>
      </c>
      <c r="L16" s="153" t="s">
        <v>155</v>
      </c>
      <c r="M16" s="153"/>
    </row>
    <row r="17" spans="3:13" s="1" customFormat="1" ht="17.399999999999999" customHeight="1" thickBot="1">
      <c r="I17" s="36"/>
      <c r="J17" s="38"/>
    </row>
    <row r="18" spans="3:13" s="1" customFormat="1" ht="19.8" customHeight="1" thickBot="1">
      <c r="C18" s="154" t="s">
        <v>105</v>
      </c>
      <c r="D18" s="155"/>
      <c r="E18" s="155"/>
      <c r="F18" s="155"/>
      <c r="G18" s="155"/>
      <c r="H18" s="155"/>
      <c r="I18" s="155"/>
      <c r="J18" s="155"/>
      <c r="K18" s="155"/>
      <c r="L18" s="155"/>
      <c r="M18" s="156"/>
    </row>
    <row r="19" spans="3:13" s="1" customFormat="1">
      <c r="C19" s="39"/>
      <c r="D19" s="39"/>
      <c r="E19" s="39"/>
      <c r="F19" s="39"/>
      <c r="G19" s="39"/>
      <c r="H19" s="39"/>
      <c r="I19" s="39"/>
      <c r="J19" s="39"/>
      <c r="K19" s="157" t="s">
        <v>83</v>
      </c>
      <c r="L19" s="157"/>
      <c r="M19" s="157"/>
    </row>
    <row r="20" spans="3:13" s="1" customFormat="1" ht="29.4" customHeight="1">
      <c r="C20" s="40"/>
      <c r="D20" s="151" t="s">
        <v>109</v>
      </c>
      <c r="E20" s="152"/>
      <c r="F20" s="152"/>
      <c r="G20" s="152"/>
      <c r="H20" s="152"/>
      <c r="I20" s="152"/>
      <c r="J20" s="152"/>
      <c r="K20" s="152"/>
      <c r="L20" s="34"/>
      <c r="M20" s="35"/>
    </row>
    <row r="21" spans="3:13" s="1" customFormat="1" ht="34.799999999999997" customHeight="1">
      <c r="C21" s="40"/>
      <c r="D21" s="151" t="s">
        <v>110</v>
      </c>
      <c r="E21" s="152"/>
      <c r="F21" s="152"/>
      <c r="G21" s="152"/>
      <c r="H21" s="152"/>
      <c r="I21" s="152"/>
      <c r="J21" s="152"/>
      <c r="K21" s="152"/>
      <c r="L21" s="34"/>
      <c r="M21" s="35" t="s">
        <v>84</v>
      </c>
    </row>
    <row r="22" spans="3:13" s="1" customFormat="1" ht="30" customHeight="1">
      <c r="C22" s="40"/>
      <c r="D22" s="151" t="s">
        <v>112</v>
      </c>
      <c r="E22" s="152"/>
      <c r="F22" s="152"/>
      <c r="G22" s="152"/>
      <c r="H22" s="152"/>
      <c r="I22" s="152"/>
      <c r="J22" s="152"/>
      <c r="K22" s="152"/>
      <c r="L22" s="34"/>
      <c r="M22" s="35" t="s">
        <v>84</v>
      </c>
    </row>
    <row r="23" spans="3:13" s="1" customFormat="1" ht="27.6" customHeight="1">
      <c r="C23" s="40"/>
      <c r="D23" s="151" t="s">
        <v>111</v>
      </c>
      <c r="E23" s="152"/>
      <c r="F23" s="152"/>
      <c r="G23" s="152"/>
      <c r="H23" s="152"/>
      <c r="I23" s="152"/>
      <c r="J23" s="152"/>
      <c r="K23" s="152"/>
      <c r="L23" s="34"/>
      <c r="M23" s="35" t="s">
        <v>84</v>
      </c>
    </row>
    <row r="24" spans="3:13" s="1" customFormat="1" ht="24" customHeight="1">
      <c r="C24" s="40"/>
      <c r="D24" s="151" t="s">
        <v>114</v>
      </c>
      <c r="E24" s="152"/>
      <c r="F24" s="152"/>
      <c r="G24" s="152"/>
      <c r="H24" s="152"/>
      <c r="I24" s="152"/>
      <c r="J24" s="152"/>
      <c r="K24" s="152"/>
      <c r="L24" s="34"/>
      <c r="M24" s="35" t="s">
        <v>84</v>
      </c>
    </row>
    <row r="25" spans="3:13" s="1" customFormat="1" ht="41.4" customHeight="1">
      <c r="C25" s="40"/>
      <c r="D25" s="151" t="s">
        <v>115</v>
      </c>
      <c r="E25" s="152"/>
      <c r="F25" s="152"/>
      <c r="G25" s="152"/>
      <c r="H25" s="152"/>
      <c r="I25" s="152"/>
      <c r="J25" s="152"/>
      <c r="K25" s="152"/>
      <c r="L25" s="34"/>
      <c r="M25" s="35" t="s">
        <v>84</v>
      </c>
    </row>
    <row r="26" spans="3:13" s="1" customFormat="1" ht="23.4" customHeight="1">
      <c r="C26" s="40"/>
      <c r="D26" s="151" t="s">
        <v>116</v>
      </c>
      <c r="E26" s="152"/>
      <c r="F26" s="152"/>
      <c r="G26" s="152"/>
      <c r="H26" s="152"/>
      <c r="I26" s="152"/>
      <c r="J26" s="152"/>
      <c r="K26" s="152"/>
      <c r="L26" s="34"/>
      <c r="M26" s="35" t="s">
        <v>84</v>
      </c>
    </row>
    <row r="27" spans="3:13" s="1" customFormat="1" ht="35.4" customHeight="1">
      <c r="C27" s="40"/>
      <c r="D27" s="151" t="s">
        <v>113</v>
      </c>
      <c r="E27" s="152"/>
      <c r="F27" s="152"/>
      <c r="G27" s="152"/>
      <c r="H27" s="152"/>
      <c r="I27" s="152"/>
      <c r="J27" s="152"/>
      <c r="K27" s="152"/>
      <c r="L27" s="34"/>
      <c r="M27" s="35" t="s">
        <v>84</v>
      </c>
    </row>
    <row r="28" spans="3:13" s="1" customFormat="1" ht="19.2" customHeight="1">
      <c r="C28" s="40"/>
    </row>
    <row r="29" spans="3:13" s="1" customFormat="1" ht="43.8" customHeight="1">
      <c r="K29" s="36" t="s">
        <v>85</v>
      </c>
      <c r="L29" s="153" t="s">
        <v>154</v>
      </c>
      <c r="M29" s="153"/>
    </row>
    <row r="30" spans="3:13" s="1" customFormat="1" ht="14.4" customHeight="1" thickBot="1">
      <c r="K30" s="36"/>
      <c r="L30" s="36"/>
      <c r="M30" s="36"/>
    </row>
    <row r="31" spans="3:13" s="1" customFormat="1" ht="15" thickBot="1">
      <c r="C31" s="154" t="s">
        <v>117</v>
      </c>
      <c r="D31" s="155"/>
      <c r="E31" s="155"/>
      <c r="F31" s="155"/>
      <c r="G31" s="155"/>
      <c r="H31" s="155"/>
      <c r="I31" s="155"/>
      <c r="J31" s="155"/>
      <c r="K31" s="155"/>
      <c r="L31" s="155"/>
      <c r="M31" s="156"/>
    </row>
    <row r="32" spans="3:13" s="1" customFormat="1">
      <c r="C32" s="39"/>
      <c r="D32" s="39"/>
      <c r="E32" s="39"/>
      <c r="F32" s="39"/>
      <c r="G32" s="39"/>
      <c r="H32" s="39"/>
      <c r="I32" s="39"/>
      <c r="J32" s="39"/>
      <c r="K32" s="39"/>
      <c r="L32" s="39"/>
      <c r="M32" s="39"/>
    </row>
    <row r="33" spans="2:14" s="1" customFormat="1" ht="30.6" customHeight="1">
      <c r="C33" s="39"/>
      <c r="D33" s="151" t="s">
        <v>118</v>
      </c>
      <c r="E33" s="152"/>
      <c r="F33" s="152"/>
      <c r="G33" s="152"/>
      <c r="H33" s="152"/>
      <c r="I33" s="152"/>
      <c r="J33" s="152"/>
      <c r="K33" s="152"/>
      <c r="L33" s="39"/>
      <c r="M33" s="38" t="s">
        <v>3</v>
      </c>
    </row>
    <row r="34" spans="2:14" s="1" customFormat="1" ht="21.6" customHeight="1">
      <c r="D34" s="151" t="s">
        <v>119</v>
      </c>
      <c r="E34" s="152"/>
      <c r="F34" s="152"/>
      <c r="G34" s="152"/>
      <c r="H34" s="152"/>
      <c r="I34" s="152"/>
      <c r="J34" s="152"/>
      <c r="K34" s="152"/>
      <c r="L34" s="34"/>
      <c r="M34" s="38" t="s">
        <v>4</v>
      </c>
    </row>
    <row r="35" spans="2:14" s="1" customFormat="1" ht="33.6" customHeight="1">
      <c r="D35" s="151" t="s">
        <v>120</v>
      </c>
      <c r="E35" s="152"/>
      <c r="F35" s="152"/>
      <c r="G35" s="152"/>
      <c r="H35" s="152"/>
      <c r="I35" s="152"/>
      <c r="J35" s="152"/>
      <c r="K35" s="152"/>
      <c r="L35" s="34"/>
      <c r="M35" s="38" t="s">
        <v>5</v>
      </c>
    </row>
    <row r="36" spans="2:14" s="1" customFormat="1" ht="15" thickBot="1"/>
    <row r="37" spans="2:14" s="1" customFormat="1" ht="15" thickBot="1">
      <c r="C37" s="154" t="s">
        <v>48</v>
      </c>
      <c r="D37" s="155"/>
      <c r="E37" s="155"/>
      <c r="F37" s="155"/>
      <c r="G37" s="155"/>
      <c r="H37" s="155"/>
      <c r="I37" s="155"/>
      <c r="J37" s="155"/>
      <c r="K37" s="155"/>
      <c r="L37" s="155"/>
      <c r="M37" s="156"/>
    </row>
    <row r="38" spans="2:14" s="1" customFormat="1">
      <c r="C38" s="39"/>
      <c r="D38" s="39"/>
      <c r="E38" s="39"/>
      <c r="F38" s="39"/>
      <c r="G38" s="39"/>
      <c r="H38" s="39"/>
      <c r="I38" s="39"/>
      <c r="J38" s="39"/>
      <c r="K38" s="39"/>
      <c r="L38" s="39"/>
      <c r="M38" s="39"/>
    </row>
    <row r="39" spans="2:14" s="1" customFormat="1" ht="31.8" customHeight="1">
      <c r="C39" s="1" t="s">
        <v>121</v>
      </c>
      <c r="D39" s="151" t="s">
        <v>122</v>
      </c>
      <c r="E39" s="152"/>
      <c r="F39" s="152"/>
      <c r="G39" s="152"/>
      <c r="H39" s="152"/>
      <c r="I39" s="152"/>
      <c r="J39" s="152"/>
      <c r="K39" s="152"/>
      <c r="L39" s="34"/>
    </row>
    <row r="40" spans="2:14" s="1" customFormat="1" ht="18" customHeight="1">
      <c r="D40" s="151" t="s">
        <v>123</v>
      </c>
      <c r="E40" s="152"/>
      <c r="F40" s="152"/>
      <c r="G40" s="152"/>
      <c r="H40" s="152"/>
      <c r="I40" s="152"/>
      <c r="J40" s="152"/>
      <c r="K40" s="152"/>
      <c r="L40" s="34"/>
      <c r="M40" s="38" t="s">
        <v>3</v>
      </c>
    </row>
    <row r="41" spans="2:14" s="1" customFormat="1" ht="21.6" customHeight="1">
      <c r="D41" s="151" t="s">
        <v>124</v>
      </c>
      <c r="E41" s="152"/>
      <c r="F41" s="152"/>
      <c r="G41" s="152"/>
      <c r="H41" s="152"/>
      <c r="I41" s="152"/>
      <c r="J41" s="152"/>
      <c r="K41" s="152"/>
      <c r="L41" s="34"/>
      <c r="M41" s="38" t="s">
        <v>4</v>
      </c>
    </row>
    <row r="42" spans="2:14" s="1" customFormat="1" ht="20.399999999999999" customHeight="1">
      <c r="D42" s="151" t="s">
        <v>125</v>
      </c>
      <c r="E42" s="152"/>
      <c r="F42" s="152"/>
      <c r="G42" s="152"/>
      <c r="H42" s="152"/>
      <c r="I42" s="152"/>
      <c r="J42" s="152"/>
      <c r="K42" s="152"/>
      <c r="L42" s="34"/>
      <c r="M42" s="38" t="s">
        <v>5</v>
      </c>
    </row>
    <row r="43" spans="2:14" s="1" customFormat="1"/>
    <row r="44" spans="2:14" s="1" customFormat="1" ht="32.4" customHeight="1"/>
    <row r="45" spans="2:14" s="1" customFormat="1" ht="16.8" customHeight="1"/>
    <row r="46" spans="2:14" s="1" customFormat="1" ht="29.4" customHeight="1"/>
    <row r="47" spans="2:14" ht="38.4" customHeight="1">
      <c r="B47" s="1"/>
      <c r="C47" s="1"/>
      <c r="D47" s="1"/>
      <c r="E47" s="1"/>
      <c r="F47" s="1"/>
      <c r="G47" s="1"/>
      <c r="H47" s="1"/>
      <c r="I47" s="1"/>
      <c r="J47" s="1"/>
      <c r="K47" s="1"/>
      <c r="L47" s="1"/>
      <c r="M47" s="1"/>
      <c r="N47" s="1"/>
    </row>
    <row r="48" spans="2:14" ht="30.6" customHeight="1">
      <c r="B48" s="1"/>
      <c r="C48" s="1"/>
      <c r="D48" s="1"/>
      <c r="E48" s="1"/>
      <c r="F48" s="1"/>
      <c r="G48" s="1"/>
      <c r="H48" s="1"/>
      <c r="I48" s="1"/>
      <c r="J48" s="1"/>
      <c r="K48" s="1"/>
      <c r="L48" s="1"/>
      <c r="M48" s="1"/>
      <c r="N48" s="1"/>
    </row>
    <row r="49" spans="2:14">
      <c r="B49" s="1"/>
      <c r="C49" s="41"/>
      <c r="D49" s="1"/>
      <c r="E49" s="1"/>
      <c r="F49" s="1"/>
      <c r="G49" s="1"/>
      <c r="H49" s="1"/>
      <c r="I49" s="1"/>
      <c r="J49" s="1"/>
      <c r="K49" s="1"/>
      <c r="L49" s="1"/>
      <c r="M49" s="1"/>
      <c r="N49" s="1"/>
    </row>
    <row r="50" spans="2:14">
      <c r="B50" s="1"/>
      <c r="C50" s="1"/>
      <c r="D50" s="1"/>
      <c r="E50" s="1"/>
      <c r="F50" s="1"/>
      <c r="G50" s="1"/>
      <c r="H50" s="1"/>
      <c r="I50" s="1"/>
      <c r="J50" s="1"/>
      <c r="K50" s="1"/>
      <c r="L50" s="1"/>
      <c r="M50" s="1"/>
      <c r="N50" s="1"/>
    </row>
    <row r="51" spans="2:14">
      <c r="B51" s="1"/>
      <c r="C51" s="1"/>
      <c r="D51" s="1"/>
      <c r="E51" s="1"/>
      <c r="F51" s="1"/>
      <c r="G51" s="1"/>
      <c r="H51" s="1"/>
      <c r="I51" s="1"/>
      <c r="J51" s="1"/>
      <c r="K51" s="1"/>
      <c r="L51" s="1"/>
      <c r="M51" s="1"/>
      <c r="N51" s="1"/>
    </row>
    <row r="52" spans="2:14">
      <c r="B52" s="1"/>
      <c r="C52" s="1"/>
      <c r="D52" s="1"/>
      <c r="E52" s="1"/>
      <c r="F52" s="1"/>
      <c r="G52" s="1"/>
      <c r="H52" s="1"/>
      <c r="I52" s="1"/>
      <c r="J52" s="1"/>
      <c r="K52" s="1"/>
      <c r="L52" s="1"/>
      <c r="M52" s="1"/>
      <c r="N52" s="1"/>
    </row>
    <row r="53" spans="2:14">
      <c r="B53" s="1"/>
      <c r="C53" s="1"/>
      <c r="D53" s="1"/>
      <c r="E53" s="1"/>
      <c r="F53" s="1"/>
      <c r="G53" s="1"/>
      <c r="H53" s="1"/>
      <c r="I53" s="1"/>
      <c r="J53" s="1"/>
      <c r="K53" s="1"/>
      <c r="L53" s="1"/>
      <c r="M53" s="1"/>
      <c r="N53" s="1"/>
    </row>
  </sheetData>
  <sheetProtection password="C1EC" sheet="1" objects="1" scenarios="1"/>
  <mergeCells count="32">
    <mergeCell ref="C5:M5"/>
    <mergeCell ref="K6:M6"/>
    <mergeCell ref="D8:K8"/>
    <mergeCell ref="D9:K9"/>
    <mergeCell ref="D10:K10"/>
    <mergeCell ref="D7:K7"/>
    <mergeCell ref="L16:M16"/>
    <mergeCell ref="C18:M18"/>
    <mergeCell ref="K19:M19"/>
    <mergeCell ref="D20:K20"/>
    <mergeCell ref="D22:K22"/>
    <mergeCell ref="D21:K21"/>
    <mergeCell ref="D42:K42"/>
    <mergeCell ref="D39:K39"/>
    <mergeCell ref="D23:K23"/>
    <mergeCell ref="D24:K24"/>
    <mergeCell ref="L29:M29"/>
    <mergeCell ref="C31:M31"/>
    <mergeCell ref="D33:K33"/>
    <mergeCell ref="D35:K35"/>
    <mergeCell ref="D26:K26"/>
    <mergeCell ref="D34:K34"/>
    <mergeCell ref="D25:K25"/>
    <mergeCell ref="D27:K27"/>
    <mergeCell ref="C37:M37"/>
    <mergeCell ref="D40:K40"/>
    <mergeCell ref="D41:K41"/>
    <mergeCell ref="D13:K13"/>
    <mergeCell ref="D12:K12"/>
    <mergeCell ref="D11:K11"/>
    <mergeCell ref="D14:K14"/>
    <mergeCell ref="D15:K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B1:R39"/>
  <sheetViews>
    <sheetView showGridLines="0" zoomScale="70" zoomScaleNormal="70" workbookViewId="0">
      <selection activeCell="Y20" sqref="Y20"/>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6384" width="11.5546875" style="31"/>
  </cols>
  <sheetData>
    <row r="1" spans="2:18" ht="15" thickBot="1">
      <c r="O1" s="1"/>
      <c r="P1" s="1"/>
      <c r="Q1" s="1"/>
      <c r="R1" s="1"/>
    </row>
    <row r="2" spans="2:18" s="1" customFormat="1" ht="23.4" customHeight="1" thickBot="1">
      <c r="B2" s="90" t="str">
        <f>'Tabla Resultados MOT'!F4</f>
        <v>MOT.1.2</v>
      </c>
      <c r="C2" s="91" t="str">
        <f>'Tabla Resultados MOT'!G4</f>
        <v>Servicios ecosistémicos</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15" customHeight="1" thickBot="1">
      <c r="C5" s="158" t="s">
        <v>126</v>
      </c>
      <c r="D5" s="159"/>
      <c r="E5" s="159"/>
      <c r="F5" s="159"/>
      <c r="G5" s="159"/>
      <c r="H5" s="159"/>
      <c r="I5" s="159"/>
      <c r="J5" s="159"/>
      <c r="K5" s="159"/>
      <c r="L5" s="159"/>
      <c r="M5" s="160"/>
    </row>
    <row r="6" spans="2:18" s="1" customFormat="1" ht="15" customHeight="1">
      <c r="C6" s="48"/>
      <c r="D6" s="48"/>
      <c r="E6" s="48"/>
      <c r="F6" s="48"/>
      <c r="G6" s="48"/>
      <c r="H6" s="48"/>
      <c r="I6" s="48"/>
      <c r="J6" s="48"/>
      <c r="K6" s="157"/>
      <c r="L6" s="157"/>
      <c r="M6" s="157"/>
    </row>
    <row r="7" spans="2:18" s="1" customFormat="1" ht="24" customHeight="1">
      <c r="C7" s="33"/>
      <c r="D7" s="151" t="s">
        <v>130</v>
      </c>
      <c r="E7" s="151"/>
      <c r="F7" s="151"/>
      <c r="G7" s="151"/>
      <c r="H7" s="151"/>
      <c r="I7" s="151"/>
      <c r="J7" s="151"/>
      <c r="K7" s="151"/>
      <c r="M7" s="38" t="s">
        <v>3</v>
      </c>
    </row>
    <row r="8" spans="2:18" s="1" customFormat="1" ht="18" customHeight="1">
      <c r="D8" s="161" t="s">
        <v>131</v>
      </c>
      <c r="E8" s="162"/>
      <c r="F8" s="162"/>
      <c r="G8" s="162"/>
      <c r="H8" s="162"/>
      <c r="I8" s="162"/>
      <c r="J8" s="162"/>
      <c r="K8" s="162"/>
      <c r="M8" s="38" t="s">
        <v>4</v>
      </c>
    </row>
    <row r="9" spans="2:18" s="1" customFormat="1" ht="21" customHeight="1">
      <c r="D9" s="151" t="s">
        <v>132</v>
      </c>
      <c r="E9" s="152"/>
      <c r="F9" s="152"/>
      <c r="G9" s="152"/>
      <c r="H9" s="152"/>
      <c r="I9" s="152"/>
      <c r="J9" s="152"/>
      <c r="K9" s="152"/>
      <c r="L9" s="34"/>
      <c r="M9" s="38" t="s">
        <v>5</v>
      </c>
    </row>
    <row r="10" spans="2:18" s="1" customFormat="1" ht="17.399999999999999" customHeight="1" thickBot="1">
      <c r="I10" s="36"/>
      <c r="J10" s="38"/>
    </row>
    <row r="11" spans="2:18" s="1" customFormat="1" ht="39" customHeight="1" thickBot="1">
      <c r="C11" s="154" t="s">
        <v>127</v>
      </c>
      <c r="D11" s="155"/>
      <c r="E11" s="155"/>
      <c r="F11" s="155"/>
      <c r="G11" s="155"/>
      <c r="H11" s="155"/>
      <c r="I11" s="155"/>
      <c r="J11" s="155"/>
      <c r="K11" s="155"/>
      <c r="L11" s="155"/>
      <c r="M11" s="156"/>
    </row>
    <row r="12" spans="2:18" s="1" customFormat="1">
      <c r="C12" s="39"/>
      <c r="D12" s="39"/>
      <c r="E12" s="39"/>
      <c r="F12" s="39"/>
      <c r="G12" s="39"/>
      <c r="H12" s="39"/>
      <c r="I12" s="39"/>
      <c r="J12" s="39"/>
      <c r="K12" s="157"/>
      <c r="L12" s="157"/>
      <c r="M12" s="157"/>
    </row>
    <row r="13" spans="2:18" s="1" customFormat="1" ht="29.4" customHeight="1">
      <c r="C13" s="40"/>
      <c r="D13" s="151" t="s">
        <v>128</v>
      </c>
      <c r="E13" s="151"/>
      <c r="F13" s="151"/>
      <c r="G13" s="151"/>
      <c r="H13" s="151"/>
      <c r="I13" s="151"/>
      <c r="J13" s="151"/>
      <c r="K13" s="151"/>
      <c r="M13" s="38" t="s">
        <v>3</v>
      </c>
    </row>
    <row r="14" spans="2:18" s="1" customFormat="1" ht="34.799999999999997" customHeight="1">
      <c r="C14" s="40"/>
      <c r="D14" s="161" t="s">
        <v>129</v>
      </c>
      <c r="E14" s="162"/>
      <c r="F14" s="162"/>
      <c r="G14" s="162"/>
      <c r="H14" s="162"/>
      <c r="I14" s="162"/>
      <c r="J14" s="162"/>
      <c r="K14" s="162"/>
      <c r="M14" s="38" t="s">
        <v>4</v>
      </c>
    </row>
    <row r="15" spans="2:18" s="1" customFormat="1" ht="30" customHeight="1">
      <c r="C15" s="40"/>
      <c r="D15" s="151" t="s">
        <v>133</v>
      </c>
      <c r="E15" s="152"/>
      <c r="F15" s="152"/>
      <c r="G15" s="152"/>
      <c r="H15" s="152"/>
      <c r="I15" s="152"/>
      <c r="J15" s="152"/>
      <c r="K15" s="152"/>
      <c r="L15" s="34"/>
      <c r="M15" s="38" t="s">
        <v>5</v>
      </c>
    </row>
    <row r="16" spans="2:18" s="1" customFormat="1" ht="14.4" customHeight="1" thickBot="1">
      <c r="K16" s="36"/>
      <c r="L16" s="36"/>
      <c r="M16" s="36"/>
    </row>
    <row r="17" spans="3:13" s="1" customFormat="1" ht="33" customHeight="1" thickBot="1">
      <c r="C17" s="154" t="s">
        <v>134</v>
      </c>
      <c r="D17" s="155"/>
      <c r="E17" s="155"/>
      <c r="F17" s="155"/>
      <c r="G17" s="155"/>
      <c r="H17" s="155"/>
      <c r="I17" s="155"/>
      <c r="J17" s="155"/>
      <c r="K17" s="155"/>
      <c r="L17" s="155"/>
      <c r="M17" s="156"/>
    </row>
    <row r="18" spans="3:13" s="1" customFormat="1">
      <c r="C18" s="39"/>
      <c r="D18" s="39"/>
      <c r="E18" s="39"/>
      <c r="F18" s="39"/>
      <c r="G18" s="39"/>
      <c r="H18" s="39"/>
      <c r="I18" s="39"/>
      <c r="J18" s="39"/>
      <c r="K18" s="39"/>
      <c r="L18" s="39"/>
      <c r="M18" s="39"/>
    </row>
    <row r="19" spans="3:13" s="1" customFormat="1" ht="30.6" customHeight="1">
      <c r="C19" s="39"/>
      <c r="D19" s="151" t="s">
        <v>135</v>
      </c>
      <c r="E19" s="152"/>
      <c r="F19" s="152"/>
      <c r="G19" s="152"/>
      <c r="H19" s="152"/>
      <c r="I19" s="152"/>
      <c r="J19" s="152"/>
      <c r="K19" s="152"/>
      <c r="L19" s="39"/>
      <c r="M19" s="38" t="s">
        <v>3</v>
      </c>
    </row>
    <row r="20" spans="3:13" s="1" customFormat="1" ht="35.4" customHeight="1">
      <c r="D20" s="151" t="s">
        <v>136</v>
      </c>
      <c r="E20" s="152"/>
      <c r="F20" s="152"/>
      <c r="G20" s="152"/>
      <c r="H20" s="152"/>
      <c r="I20" s="152"/>
      <c r="J20" s="152"/>
      <c r="K20" s="152"/>
      <c r="L20" s="34"/>
      <c r="M20" s="38" t="s">
        <v>4</v>
      </c>
    </row>
    <row r="21" spans="3:13" s="1" customFormat="1" ht="33.6" customHeight="1">
      <c r="D21" s="151" t="s">
        <v>137</v>
      </c>
      <c r="E21" s="152"/>
      <c r="F21" s="152"/>
      <c r="G21" s="152"/>
      <c r="H21" s="152"/>
      <c r="I21" s="152"/>
      <c r="J21" s="152"/>
      <c r="K21" s="152"/>
      <c r="L21" s="34"/>
      <c r="M21" s="38" t="s">
        <v>5</v>
      </c>
    </row>
    <row r="22" spans="3:13" s="1" customFormat="1" ht="15" thickBot="1"/>
    <row r="23" spans="3:13" s="1" customFormat="1" ht="15" thickBot="1">
      <c r="C23" s="154" t="s">
        <v>138</v>
      </c>
      <c r="D23" s="155"/>
      <c r="E23" s="155"/>
      <c r="F23" s="155"/>
      <c r="G23" s="155"/>
      <c r="H23" s="155"/>
      <c r="I23" s="155"/>
      <c r="J23" s="155"/>
      <c r="K23" s="155"/>
      <c r="L23" s="155"/>
      <c r="M23" s="156"/>
    </row>
    <row r="24" spans="3:13" s="1" customFormat="1">
      <c r="C24" s="39"/>
      <c r="D24" s="39"/>
      <c r="E24" s="39"/>
      <c r="F24" s="39"/>
      <c r="G24" s="39"/>
      <c r="H24" s="39"/>
      <c r="I24" s="39"/>
      <c r="J24" s="39"/>
      <c r="K24" s="39"/>
      <c r="L24" s="39"/>
      <c r="M24" s="39"/>
    </row>
    <row r="25" spans="3:13" s="1" customFormat="1" ht="33.6" customHeight="1">
      <c r="D25" s="151" t="s">
        <v>139</v>
      </c>
      <c r="E25" s="152"/>
      <c r="F25" s="152"/>
      <c r="G25" s="152"/>
      <c r="H25" s="152"/>
      <c r="I25" s="152"/>
      <c r="J25" s="152"/>
      <c r="K25" s="152"/>
      <c r="L25" s="34"/>
      <c r="M25" s="38" t="s">
        <v>3</v>
      </c>
    </row>
    <row r="26" spans="3:13" s="1" customFormat="1" ht="33" customHeight="1">
      <c r="D26" s="151" t="s">
        <v>140</v>
      </c>
      <c r="E26" s="152"/>
      <c r="F26" s="152"/>
      <c r="G26" s="152"/>
      <c r="H26" s="152"/>
      <c r="I26" s="152"/>
      <c r="J26" s="152"/>
      <c r="K26" s="152"/>
      <c r="L26" s="34"/>
      <c r="M26" s="38" t="s">
        <v>4</v>
      </c>
    </row>
    <row r="27" spans="3:13" s="1" customFormat="1" ht="38.4" customHeight="1">
      <c r="D27" s="151" t="s">
        <v>141</v>
      </c>
      <c r="E27" s="152"/>
      <c r="F27" s="152"/>
      <c r="G27" s="152"/>
      <c r="H27" s="152"/>
      <c r="I27" s="152"/>
      <c r="J27" s="152"/>
      <c r="K27" s="152"/>
      <c r="L27" s="34"/>
      <c r="M27" s="38" t="s">
        <v>5</v>
      </c>
    </row>
    <row r="28" spans="3:13" s="1" customFormat="1" ht="15" thickBot="1"/>
    <row r="29" spans="3:13" s="1" customFormat="1" ht="30.6" customHeight="1" thickBot="1">
      <c r="C29" s="154" t="s">
        <v>53</v>
      </c>
      <c r="D29" s="155"/>
      <c r="E29" s="155"/>
      <c r="F29" s="155"/>
      <c r="G29" s="155"/>
      <c r="H29" s="155"/>
      <c r="I29" s="155"/>
      <c r="J29" s="155"/>
      <c r="K29" s="155"/>
      <c r="L29" s="155"/>
      <c r="M29" s="156"/>
    </row>
    <row r="30" spans="3:13" s="1" customFormat="1" ht="13.2" customHeight="1">
      <c r="C30" s="39"/>
      <c r="D30" s="39"/>
      <c r="E30" s="39"/>
      <c r="F30" s="39"/>
      <c r="G30" s="39"/>
      <c r="H30" s="39"/>
      <c r="I30" s="39"/>
      <c r="J30" s="39"/>
      <c r="K30" s="39"/>
      <c r="L30" s="39"/>
      <c r="M30" s="39"/>
    </row>
    <row r="31" spans="3:13" s="1" customFormat="1" ht="24.6" customHeight="1">
      <c r="C31" s="34" t="s">
        <v>142</v>
      </c>
      <c r="D31" s="151" t="s">
        <v>143</v>
      </c>
      <c r="E31" s="152"/>
      <c r="F31" s="152"/>
      <c r="G31" s="152"/>
      <c r="H31" s="152"/>
      <c r="I31" s="152"/>
      <c r="J31" s="152"/>
      <c r="K31" s="152"/>
      <c r="L31" s="39"/>
      <c r="M31" s="39"/>
    </row>
    <row r="32" spans="3:13" s="1" customFormat="1" ht="25.2" customHeight="1">
      <c r="D32" s="151" t="s">
        <v>144</v>
      </c>
      <c r="E32" s="152"/>
      <c r="F32" s="152"/>
      <c r="G32" s="152"/>
      <c r="H32" s="152"/>
      <c r="I32" s="152"/>
      <c r="J32" s="152"/>
      <c r="K32" s="152"/>
      <c r="L32" s="34"/>
      <c r="M32" s="38" t="s">
        <v>3</v>
      </c>
    </row>
    <row r="33" spans="2:14" ht="34.799999999999997" customHeight="1">
      <c r="B33" s="1"/>
      <c r="C33" s="1"/>
      <c r="D33" s="151" t="s">
        <v>145</v>
      </c>
      <c r="E33" s="152"/>
      <c r="F33" s="152"/>
      <c r="G33" s="152"/>
      <c r="H33" s="152"/>
      <c r="I33" s="152"/>
      <c r="J33" s="152"/>
      <c r="K33" s="152"/>
      <c r="L33" s="34"/>
      <c r="M33" s="38" t="s">
        <v>4</v>
      </c>
      <c r="N33" s="1"/>
    </row>
    <row r="34" spans="2:14" ht="30.6" customHeight="1">
      <c r="B34" s="1"/>
      <c r="C34" s="1"/>
      <c r="D34" s="151" t="s">
        <v>146</v>
      </c>
      <c r="E34" s="152"/>
      <c r="F34" s="152"/>
      <c r="G34" s="152"/>
      <c r="H34" s="152"/>
      <c r="I34" s="152"/>
      <c r="J34" s="152"/>
      <c r="K34" s="152"/>
      <c r="L34" s="34"/>
      <c r="M34" s="38" t="s">
        <v>5</v>
      </c>
      <c r="N34" s="1"/>
    </row>
    <row r="35" spans="2:14">
      <c r="B35" s="1"/>
      <c r="C35" s="41"/>
      <c r="D35" s="1"/>
      <c r="E35" s="1"/>
      <c r="F35" s="1"/>
      <c r="G35" s="1"/>
      <c r="H35" s="1"/>
      <c r="I35" s="1"/>
      <c r="J35" s="1"/>
      <c r="K35" s="1"/>
      <c r="L35" s="1"/>
      <c r="M35" s="1"/>
      <c r="N35" s="1"/>
    </row>
    <row r="36" spans="2:14">
      <c r="B36" s="1"/>
      <c r="C36" s="1"/>
      <c r="D36" s="1"/>
      <c r="E36" s="1"/>
      <c r="F36" s="1"/>
      <c r="G36" s="1"/>
      <c r="H36" s="1"/>
      <c r="I36" s="1"/>
      <c r="J36" s="1"/>
      <c r="K36" s="1"/>
      <c r="L36" s="1"/>
      <c r="M36" s="1"/>
      <c r="N36" s="1"/>
    </row>
    <row r="37" spans="2:14">
      <c r="B37" s="1"/>
      <c r="C37" s="1"/>
      <c r="D37" s="1"/>
      <c r="E37" s="1"/>
      <c r="F37" s="1"/>
      <c r="G37" s="1"/>
      <c r="H37" s="1"/>
      <c r="I37" s="1"/>
      <c r="J37" s="1"/>
      <c r="K37" s="1"/>
      <c r="L37" s="1"/>
      <c r="M37" s="1"/>
      <c r="N37" s="1"/>
    </row>
    <row r="38" spans="2:14">
      <c r="B38" s="1"/>
      <c r="C38" s="1"/>
      <c r="D38" s="1"/>
      <c r="E38" s="1"/>
      <c r="F38" s="1"/>
      <c r="G38" s="1"/>
      <c r="H38" s="1"/>
      <c r="I38" s="1"/>
      <c r="J38" s="1"/>
      <c r="K38" s="1"/>
      <c r="L38" s="1"/>
      <c r="M38" s="1"/>
      <c r="N38" s="1"/>
    </row>
    <row r="39" spans="2:14">
      <c r="B39" s="1"/>
      <c r="C39" s="1"/>
      <c r="D39" s="1"/>
      <c r="E39" s="1"/>
      <c r="F39" s="1"/>
      <c r="G39" s="1"/>
      <c r="H39" s="1"/>
      <c r="I39" s="1"/>
      <c r="J39" s="1"/>
      <c r="K39" s="1"/>
      <c r="L39" s="1"/>
      <c r="M39" s="1"/>
      <c r="N39" s="1"/>
    </row>
  </sheetData>
  <sheetProtection password="C1EC" sheet="1" objects="1" scenarios="1"/>
  <mergeCells count="23">
    <mergeCell ref="C5:M5"/>
    <mergeCell ref="K6:M6"/>
    <mergeCell ref="D7:K7"/>
    <mergeCell ref="D8:K8"/>
    <mergeCell ref="D9:K9"/>
    <mergeCell ref="C17:M17"/>
    <mergeCell ref="C11:M11"/>
    <mergeCell ref="K12:M12"/>
    <mergeCell ref="D13:K13"/>
    <mergeCell ref="D14:K14"/>
    <mergeCell ref="D15:K15"/>
    <mergeCell ref="D34:K34"/>
    <mergeCell ref="D31:K31"/>
    <mergeCell ref="D21:K21"/>
    <mergeCell ref="D20:K20"/>
    <mergeCell ref="D19:K19"/>
    <mergeCell ref="C23:M23"/>
    <mergeCell ref="D25:K25"/>
    <mergeCell ref="D26:K26"/>
    <mergeCell ref="D27:K27"/>
    <mergeCell ref="C29:M29"/>
    <mergeCell ref="D32:K32"/>
    <mergeCell ref="D33:K3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dimension ref="B1:R48"/>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6384" width="11.5546875" style="31"/>
  </cols>
  <sheetData>
    <row r="1" spans="2:18" ht="15" thickBot="1">
      <c r="O1" s="1"/>
      <c r="P1" s="1"/>
      <c r="Q1" s="1"/>
      <c r="R1" s="1"/>
    </row>
    <row r="2" spans="2:18" s="1" customFormat="1" ht="19.8" customHeight="1" thickBot="1">
      <c r="B2" s="90" t="str">
        <f>'Tabla Resultados MOT'!F5</f>
        <v>MOT.1.3</v>
      </c>
      <c r="C2" s="91" t="str">
        <f>'Tabla Resultados MOT'!G5</f>
        <v>Potenciación sistemas agrarios</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15" customHeight="1" thickBot="1">
      <c r="C5" s="158" t="s">
        <v>54</v>
      </c>
      <c r="D5" s="159"/>
      <c r="E5" s="159"/>
      <c r="F5" s="159"/>
      <c r="G5" s="159"/>
      <c r="H5" s="159"/>
      <c r="I5" s="159"/>
      <c r="J5" s="159"/>
      <c r="K5" s="159"/>
      <c r="L5" s="159"/>
      <c r="M5" s="160"/>
    </row>
    <row r="6" spans="2:18" s="1" customFormat="1" ht="15" customHeight="1">
      <c r="C6" s="48"/>
      <c r="D6" s="48"/>
      <c r="E6" s="48"/>
      <c r="F6" s="48"/>
      <c r="G6" s="48"/>
      <c r="H6" s="48"/>
      <c r="I6" s="48"/>
      <c r="J6" s="48"/>
      <c r="K6" s="157" t="s">
        <v>83</v>
      </c>
      <c r="L6" s="157"/>
      <c r="M6" s="157"/>
    </row>
    <row r="7" spans="2:18" s="1" customFormat="1" ht="26.4" customHeight="1">
      <c r="C7" s="33"/>
      <c r="D7" s="151" t="s">
        <v>147</v>
      </c>
      <c r="E7" s="151"/>
      <c r="F7" s="151"/>
      <c r="G7" s="151"/>
      <c r="H7" s="151"/>
      <c r="I7" s="151"/>
      <c r="J7" s="151"/>
      <c r="K7" s="151"/>
    </row>
    <row r="8" spans="2:18" s="1" customFormat="1" ht="24" customHeight="1">
      <c r="D8" s="161" t="s">
        <v>148</v>
      </c>
      <c r="E8" s="162"/>
      <c r="F8" s="162"/>
      <c r="G8" s="162"/>
      <c r="H8" s="162"/>
      <c r="I8" s="162"/>
      <c r="J8" s="162"/>
      <c r="K8" s="162"/>
      <c r="M8" s="35" t="s">
        <v>84</v>
      </c>
    </row>
    <row r="9" spans="2:18" s="1" customFormat="1" ht="30.6" customHeight="1">
      <c r="D9" s="151" t="s">
        <v>149</v>
      </c>
      <c r="E9" s="152"/>
      <c r="F9" s="152"/>
      <c r="G9" s="152"/>
      <c r="H9" s="152"/>
      <c r="I9" s="152"/>
      <c r="J9" s="152"/>
      <c r="K9" s="152"/>
      <c r="L9" s="34"/>
      <c r="M9" s="35" t="s">
        <v>84</v>
      </c>
    </row>
    <row r="10" spans="2:18" s="1" customFormat="1" ht="48" customHeight="1">
      <c r="C10" s="13"/>
      <c r="D10" s="151" t="s">
        <v>150</v>
      </c>
      <c r="E10" s="152"/>
      <c r="F10" s="152"/>
      <c r="G10" s="152"/>
      <c r="H10" s="152"/>
      <c r="I10" s="152"/>
      <c r="J10" s="152"/>
      <c r="K10" s="152"/>
      <c r="M10" s="35" t="s">
        <v>84</v>
      </c>
    </row>
    <row r="11" spans="2:18" s="1" customFormat="1" ht="51.6" customHeight="1">
      <c r="C11" s="13"/>
      <c r="D11" s="151" t="s">
        <v>151</v>
      </c>
      <c r="E11" s="152"/>
      <c r="F11" s="152"/>
      <c r="G11" s="152"/>
      <c r="H11" s="152"/>
      <c r="I11" s="152"/>
      <c r="J11" s="152"/>
      <c r="K11" s="152"/>
      <c r="M11" s="35" t="s">
        <v>84</v>
      </c>
    </row>
    <row r="12" spans="2:18" s="1" customFormat="1" ht="52.2" customHeight="1">
      <c r="C12" s="13"/>
      <c r="D12" s="151" t="s">
        <v>152</v>
      </c>
      <c r="E12" s="152"/>
      <c r="F12" s="152"/>
      <c r="G12" s="152"/>
      <c r="H12" s="152"/>
      <c r="I12" s="152"/>
      <c r="J12" s="152"/>
      <c r="K12" s="152"/>
      <c r="M12" s="35" t="s">
        <v>84</v>
      </c>
    </row>
    <row r="13" spans="2:18" s="1" customFormat="1" ht="31.8" customHeight="1">
      <c r="C13" s="13"/>
      <c r="D13" s="151" t="s">
        <v>200</v>
      </c>
      <c r="E13" s="152"/>
      <c r="F13" s="152"/>
      <c r="G13" s="152"/>
      <c r="H13" s="152"/>
      <c r="I13" s="152"/>
      <c r="J13" s="152"/>
      <c r="K13" s="152"/>
      <c r="M13" s="35" t="s">
        <v>84</v>
      </c>
    </row>
    <row r="14" spans="2:18" s="1" customFormat="1" ht="19.8" customHeight="1">
      <c r="C14" s="13"/>
      <c r="D14" s="151"/>
      <c r="E14" s="152"/>
      <c r="F14" s="152"/>
      <c r="G14" s="152"/>
      <c r="H14" s="152"/>
      <c r="I14" s="152"/>
      <c r="J14" s="152"/>
      <c r="K14" s="152"/>
      <c r="M14" s="35"/>
    </row>
    <row r="15" spans="2:18" s="1" customFormat="1" ht="47.4" customHeight="1">
      <c r="K15" s="36" t="s">
        <v>85</v>
      </c>
      <c r="L15" s="153" t="s">
        <v>153</v>
      </c>
      <c r="M15" s="153"/>
    </row>
    <row r="16" spans="2:18" s="1" customFormat="1" ht="17.399999999999999" customHeight="1" thickBot="1">
      <c r="I16" s="36"/>
      <c r="J16" s="38"/>
    </row>
    <row r="17" spans="3:13" s="1" customFormat="1" ht="31.8" customHeight="1" thickBot="1">
      <c r="C17" s="154" t="s">
        <v>156</v>
      </c>
      <c r="D17" s="155"/>
      <c r="E17" s="155"/>
      <c r="F17" s="155"/>
      <c r="G17" s="155"/>
      <c r="H17" s="155"/>
      <c r="I17" s="155"/>
      <c r="J17" s="155"/>
      <c r="K17" s="155"/>
      <c r="L17" s="155"/>
      <c r="M17" s="156"/>
    </row>
    <row r="18" spans="3:13" s="1" customFormat="1">
      <c r="C18" s="39"/>
      <c r="D18" s="39"/>
      <c r="E18" s="39"/>
      <c r="F18" s="39"/>
      <c r="G18" s="39"/>
      <c r="H18" s="39"/>
      <c r="I18" s="39"/>
      <c r="J18" s="39"/>
      <c r="K18" s="157" t="s">
        <v>83</v>
      </c>
      <c r="L18" s="157"/>
      <c r="M18" s="157"/>
    </row>
    <row r="19" spans="3:13" s="1" customFormat="1" ht="34.799999999999997" customHeight="1">
      <c r="C19" s="40"/>
      <c r="D19" s="151" t="s">
        <v>157</v>
      </c>
      <c r="E19" s="152"/>
      <c r="F19" s="152"/>
      <c r="G19" s="152"/>
      <c r="H19" s="152"/>
      <c r="I19" s="152"/>
      <c r="J19" s="152"/>
      <c r="K19" s="152"/>
      <c r="L19" s="34"/>
      <c r="M19" s="35" t="s">
        <v>84</v>
      </c>
    </row>
    <row r="20" spans="3:13" s="1" customFormat="1" ht="30" customHeight="1">
      <c r="C20" s="40"/>
      <c r="D20" s="151" t="s">
        <v>158</v>
      </c>
      <c r="E20" s="152"/>
      <c r="F20" s="152"/>
      <c r="G20" s="152"/>
      <c r="H20" s="152"/>
      <c r="I20" s="152"/>
      <c r="J20" s="152"/>
      <c r="K20" s="152"/>
      <c r="L20" s="34"/>
      <c r="M20" s="35" t="s">
        <v>84</v>
      </c>
    </row>
    <row r="21" spans="3:13" s="1" customFormat="1" ht="27.6" customHeight="1">
      <c r="C21" s="40"/>
      <c r="D21" s="151" t="s">
        <v>159</v>
      </c>
      <c r="E21" s="152"/>
      <c r="F21" s="152"/>
      <c r="G21" s="152"/>
      <c r="H21" s="152"/>
      <c r="I21" s="152"/>
      <c r="J21" s="152"/>
      <c r="K21" s="152"/>
      <c r="L21" s="34"/>
      <c r="M21" s="35" t="s">
        <v>84</v>
      </c>
    </row>
    <row r="22" spans="3:13" s="1" customFormat="1" ht="53.4" customHeight="1">
      <c r="C22" s="40"/>
      <c r="D22" s="151" t="s">
        <v>160</v>
      </c>
      <c r="E22" s="152"/>
      <c r="F22" s="152"/>
      <c r="G22" s="152"/>
      <c r="H22" s="152"/>
      <c r="I22" s="152"/>
      <c r="J22" s="152"/>
      <c r="K22" s="152"/>
      <c r="L22" s="34"/>
      <c r="M22" s="35" t="s">
        <v>84</v>
      </c>
    </row>
    <row r="23" spans="3:13" s="1" customFormat="1" ht="19.2" customHeight="1">
      <c r="C23" s="40"/>
    </row>
    <row r="24" spans="3:13" s="1" customFormat="1" ht="43.8" customHeight="1">
      <c r="K24" s="36" t="s">
        <v>85</v>
      </c>
      <c r="L24" s="153" t="s">
        <v>161</v>
      </c>
      <c r="M24" s="153"/>
    </row>
    <row r="25" spans="3:13" s="1" customFormat="1" ht="14.4" customHeight="1" thickBot="1">
      <c r="K25" s="36"/>
      <c r="L25" s="36"/>
      <c r="M25" s="36"/>
    </row>
    <row r="26" spans="3:13" s="1" customFormat="1" ht="35.4" customHeight="1" thickBot="1">
      <c r="C26" s="154" t="s">
        <v>168</v>
      </c>
      <c r="D26" s="155"/>
      <c r="E26" s="155"/>
      <c r="F26" s="155"/>
      <c r="G26" s="155"/>
      <c r="H26" s="155"/>
      <c r="I26" s="155"/>
      <c r="J26" s="155"/>
      <c r="K26" s="155"/>
      <c r="L26" s="155"/>
      <c r="M26" s="156"/>
    </row>
    <row r="27" spans="3:13" s="1" customFormat="1" ht="14.4" customHeight="1">
      <c r="C27" s="39"/>
      <c r="D27" s="39"/>
      <c r="E27" s="39"/>
      <c r="F27" s="39"/>
      <c r="G27" s="39"/>
      <c r="H27" s="39"/>
      <c r="I27" s="39"/>
      <c r="J27" s="39"/>
      <c r="K27" s="157" t="s">
        <v>83</v>
      </c>
      <c r="L27" s="157"/>
      <c r="M27" s="157"/>
    </row>
    <row r="28" spans="3:13" s="1" customFormat="1" ht="63" customHeight="1">
      <c r="C28" s="39"/>
      <c r="D28" s="151" t="s">
        <v>162</v>
      </c>
      <c r="E28" s="152"/>
      <c r="F28" s="152"/>
      <c r="G28" s="152"/>
      <c r="H28" s="152"/>
      <c r="I28" s="152"/>
      <c r="J28" s="152"/>
      <c r="K28" s="152"/>
      <c r="L28" s="39"/>
      <c r="M28" s="35" t="s">
        <v>84</v>
      </c>
    </row>
    <row r="29" spans="3:13" s="1" customFormat="1" ht="43.8" customHeight="1">
      <c r="C29" s="39"/>
      <c r="D29" s="151" t="s">
        <v>163</v>
      </c>
      <c r="E29" s="152"/>
      <c r="F29" s="152"/>
      <c r="G29" s="152"/>
      <c r="H29" s="152"/>
      <c r="I29" s="152"/>
      <c r="J29" s="152"/>
      <c r="K29" s="152"/>
      <c r="L29" s="39"/>
      <c r="M29" s="35" t="s">
        <v>84</v>
      </c>
    </row>
    <row r="30" spans="3:13" s="1" customFormat="1" ht="44.4" customHeight="1">
      <c r="C30" s="39"/>
      <c r="D30" s="151" t="s">
        <v>164</v>
      </c>
      <c r="E30" s="152"/>
      <c r="F30" s="152"/>
      <c r="G30" s="152"/>
      <c r="H30" s="152"/>
      <c r="I30" s="152"/>
      <c r="J30" s="152"/>
      <c r="K30" s="152"/>
      <c r="L30" s="39"/>
      <c r="M30" s="35" t="s">
        <v>84</v>
      </c>
    </row>
    <row r="31" spans="3:13" s="1" customFormat="1" ht="38.4" customHeight="1">
      <c r="C31" s="39"/>
      <c r="D31" s="151" t="s">
        <v>165</v>
      </c>
      <c r="E31" s="152"/>
      <c r="F31" s="152"/>
      <c r="G31" s="152"/>
      <c r="H31" s="152"/>
      <c r="I31" s="152"/>
      <c r="J31" s="152"/>
      <c r="K31" s="152"/>
      <c r="L31" s="39"/>
      <c r="M31" s="35" t="s">
        <v>84</v>
      </c>
    </row>
    <row r="32" spans="3:13" s="1" customFormat="1" ht="21.6" customHeight="1">
      <c r="D32" s="151" t="s">
        <v>167</v>
      </c>
      <c r="E32" s="152"/>
      <c r="F32" s="152"/>
      <c r="G32" s="152"/>
      <c r="H32" s="152"/>
      <c r="I32" s="152"/>
      <c r="J32" s="152"/>
      <c r="K32" s="152"/>
      <c r="L32" s="34"/>
      <c r="M32" s="35" t="s">
        <v>84</v>
      </c>
    </row>
    <row r="33" spans="2:14" s="1" customFormat="1" ht="33.6" customHeight="1">
      <c r="D33" s="151" t="s">
        <v>166</v>
      </c>
      <c r="E33" s="152"/>
      <c r="F33" s="152"/>
      <c r="G33" s="152"/>
      <c r="H33" s="152"/>
      <c r="I33" s="152"/>
      <c r="J33" s="152"/>
      <c r="K33" s="152"/>
      <c r="L33" s="34"/>
      <c r="M33" s="35" t="s">
        <v>84</v>
      </c>
    </row>
    <row r="34" spans="2:14" s="1" customFormat="1" ht="66.599999999999994" customHeight="1">
      <c r="D34" s="151" t="s">
        <v>170</v>
      </c>
      <c r="E34" s="152"/>
      <c r="F34" s="152"/>
      <c r="G34" s="152"/>
      <c r="H34" s="152"/>
      <c r="I34" s="152"/>
      <c r="J34" s="152"/>
      <c r="K34" s="152"/>
      <c r="L34" s="34"/>
      <c r="M34" s="35" t="s">
        <v>84</v>
      </c>
    </row>
    <row r="35" spans="2:14" s="1" customFormat="1" ht="19.2" customHeight="1">
      <c r="C35" s="40"/>
    </row>
    <row r="36" spans="2:14" s="1" customFormat="1" ht="43.8" customHeight="1">
      <c r="K36" s="36" t="s">
        <v>85</v>
      </c>
      <c r="L36" s="153" t="s">
        <v>208</v>
      </c>
      <c r="M36" s="153"/>
    </row>
    <row r="37" spans="2:14" s="1" customFormat="1" ht="14.4" customHeight="1">
      <c r="K37" s="36"/>
      <c r="L37" s="36"/>
      <c r="M37" s="36"/>
    </row>
    <row r="38" spans="2:14" s="1" customFormat="1">
      <c r="D38" s="52"/>
    </row>
    <row r="39" spans="2:14" s="1" customFormat="1" ht="32.4" customHeight="1"/>
    <row r="40" spans="2:14" s="1" customFormat="1" ht="16.8" customHeight="1"/>
    <row r="41" spans="2:14" s="1" customFormat="1" ht="29.4" customHeight="1"/>
    <row r="42" spans="2:14" ht="38.4" customHeight="1">
      <c r="B42" s="1"/>
      <c r="C42" s="1"/>
      <c r="D42" s="1"/>
      <c r="E42" s="1"/>
      <c r="F42" s="1"/>
      <c r="G42" s="1"/>
      <c r="H42" s="1"/>
      <c r="I42" s="1"/>
      <c r="J42" s="1"/>
      <c r="K42" s="1"/>
      <c r="L42" s="1"/>
      <c r="M42" s="1"/>
      <c r="N42" s="1"/>
    </row>
    <row r="43" spans="2:14" ht="30.6" customHeight="1">
      <c r="B43" s="1"/>
      <c r="C43" s="1"/>
      <c r="D43" s="1"/>
      <c r="E43" s="1"/>
      <c r="F43" s="1"/>
      <c r="G43" s="1"/>
      <c r="H43" s="1"/>
      <c r="I43" s="1"/>
      <c r="J43" s="1"/>
      <c r="K43" s="1"/>
      <c r="L43" s="1"/>
      <c r="M43" s="1"/>
      <c r="N43" s="1"/>
    </row>
    <row r="44" spans="2:14">
      <c r="B44" s="1"/>
      <c r="C44" s="41"/>
      <c r="D44" s="1"/>
      <c r="E44" s="1"/>
      <c r="F44" s="1"/>
      <c r="G44" s="1"/>
      <c r="H44" s="1"/>
      <c r="I44" s="1"/>
      <c r="J44" s="1"/>
      <c r="K44" s="1"/>
      <c r="L44" s="1"/>
      <c r="M44" s="1"/>
      <c r="N44" s="1"/>
    </row>
    <row r="45" spans="2:14">
      <c r="B45" s="1"/>
      <c r="C45" s="1"/>
      <c r="D45" s="1"/>
      <c r="E45" s="1"/>
      <c r="F45" s="1"/>
      <c r="G45" s="1"/>
      <c r="H45" s="1"/>
      <c r="I45" s="1"/>
      <c r="J45" s="1"/>
      <c r="K45" s="1"/>
      <c r="L45" s="1"/>
      <c r="M45" s="1"/>
      <c r="N45" s="1"/>
    </row>
    <row r="46" spans="2:14">
      <c r="B46" s="1"/>
      <c r="C46" s="1"/>
      <c r="D46" s="1"/>
      <c r="E46" s="1"/>
      <c r="F46" s="1"/>
      <c r="G46" s="1"/>
      <c r="H46" s="1"/>
      <c r="I46" s="1"/>
      <c r="J46" s="1"/>
      <c r="K46" s="1"/>
      <c r="L46" s="1"/>
      <c r="M46" s="1"/>
      <c r="N46" s="1"/>
    </row>
    <row r="47" spans="2:14">
      <c r="B47" s="1"/>
      <c r="C47" s="1"/>
      <c r="D47" s="1"/>
      <c r="E47" s="1"/>
      <c r="F47" s="1"/>
      <c r="G47" s="1"/>
      <c r="H47" s="1"/>
      <c r="I47" s="1"/>
      <c r="J47" s="1"/>
      <c r="K47" s="1"/>
      <c r="L47" s="1"/>
      <c r="M47" s="1"/>
      <c r="N47" s="1"/>
    </row>
    <row r="48" spans="2:14">
      <c r="B48" s="1"/>
      <c r="C48" s="1"/>
      <c r="D48" s="1"/>
      <c r="E48" s="1"/>
      <c r="F48" s="1"/>
      <c r="G48" s="1"/>
      <c r="H48" s="1"/>
      <c r="I48" s="1"/>
      <c r="J48" s="1"/>
      <c r="K48" s="1"/>
      <c r="L48" s="1"/>
      <c r="M48" s="1"/>
      <c r="N48" s="1"/>
    </row>
  </sheetData>
  <sheetProtection password="C1EC" sheet="1" objects="1" scenarios="1"/>
  <mergeCells count="28">
    <mergeCell ref="D10:K10"/>
    <mergeCell ref="C5:M5"/>
    <mergeCell ref="K6:M6"/>
    <mergeCell ref="D7:K7"/>
    <mergeCell ref="D8:K8"/>
    <mergeCell ref="D9:K9"/>
    <mergeCell ref="D11:K11"/>
    <mergeCell ref="D12:K12"/>
    <mergeCell ref="D13:K13"/>
    <mergeCell ref="D14:K14"/>
    <mergeCell ref="L15:M15"/>
    <mergeCell ref="D22:K22"/>
    <mergeCell ref="L24:M24"/>
    <mergeCell ref="C26:M26"/>
    <mergeCell ref="C17:M17"/>
    <mergeCell ref="K18:M18"/>
    <mergeCell ref="D19:K19"/>
    <mergeCell ref="D20:K20"/>
    <mergeCell ref="D21:K21"/>
    <mergeCell ref="K27:M27"/>
    <mergeCell ref="D29:K29"/>
    <mergeCell ref="D30:K30"/>
    <mergeCell ref="D31:K31"/>
    <mergeCell ref="L36:M36"/>
    <mergeCell ref="D34:K34"/>
    <mergeCell ref="D28:K28"/>
    <mergeCell ref="D32:K32"/>
    <mergeCell ref="D33:K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dimension ref="B1:R42"/>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MOT'!F6</f>
        <v>MOT.1.4</v>
      </c>
      <c r="C2" s="91" t="str">
        <f>'Tabla Resultados MOT'!G6</f>
        <v>Desarrollo policéntrico de núcleos rurales</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172</v>
      </c>
      <c r="D5" s="159"/>
      <c r="E5" s="159"/>
      <c r="F5" s="159"/>
      <c r="G5" s="159"/>
      <c r="H5" s="159"/>
      <c r="I5" s="159"/>
      <c r="J5" s="159"/>
      <c r="K5" s="159"/>
      <c r="L5" s="159"/>
      <c r="M5" s="160"/>
    </row>
    <row r="6" spans="2:18" s="1" customFormat="1" ht="15" customHeight="1">
      <c r="C6" s="48"/>
      <c r="D6" s="48"/>
      <c r="E6" s="48"/>
      <c r="F6" s="48"/>
      <c r="G6" s="48"/>
      <c r="H6" s="48"/>
      <c r="I6" s="48"/>
      <c r="J6" s="48"/>
      <c r="K6" s="157"/>
      <c r="L6" s="157"/>
      <c r="M6" s="157"/>
    </row>
    <row r="7" spans="2:18" s="1" customFormat="1" ht="117.6" customHeight="1">
      <c r="C7" s="33"/>
      <c r="D7" s="151" t="s">
        <v>174</v>
      </c>
      <c r="E7" s="151"/>
      <c r="F7" s="151"/>
      <c r="G7" s="151"/>
      <c r="H7" s="151"/>
      <c r="I7" s="151"/>
      <c r="J7" s="151"/>
      <c r="K7" s="151"/>
      <c r="M7" s="38" t="s">
        <v>3</v>
      </c>
    </row>
    <row r="8" spans="2:18" s="1" customFormat="1" ht="96" customHeight="1">
      <c r="D8" s="151" t="s">
        <v>175</v>
      </c>
      <c r="E8" s="152"/>
      <c r="F8" s="152"/>
      <c r="G8" s="152"/>
      <c r="H8" s="152"/>
      <c r="I8" s="152"/>
      <c r="J8" s="152"/>
      <c r="K8" s="152"/>
      <c r="M8" s="38" t="s">
        <v>4</v>
      </c>
    </row>
    <row r="9" spans="2:18" s="1" customFormat="1" ht="95.4" customHeight="1">
      <c r="D9" s="151" t="s">
        <v>176</v>
      </c>
      <c r="E9" s="152"/>
      <c r="F9" s="152"/>
      <c r="G9" s="152"/>
      <c r="H9" s="152"/>
      <c r="I9" s="152"/>
      <c r="J9" s="152"/>
      <c r="K9" s="152"/>
      <c r="L9" s="34"/>
      <c r="M9" s="38" t="s">
        <v>5</v>
      </c>
    </row>
    <row r="10" spans="2:18" s="1" customFormat="1" ht="17.399999999999999" customHeight="1" thickBot="1">
      <c r="I10" s="36"/>
      <c r="J10" s="38"/>
    </row>
    <row r="11" spans="2:18" s="1" customFormat="1" ht="39" customHeight="1" thickBot="1">
      <c r="C11" s="154" t="s">
        <v>173</v>
      </c>
      <c r="D11" s="155"/>
      <c r="E11" s="155"/>
      <c r="F11" s="155"/>
      <c r="G11" s="155"/>
      <c r="H11" s="155"/>
      <c r="I11" s="155"/>
      <c r="J11" s="155"/>
      <c r="K11" s="155"/>
      <c r="L11" s="155"/>
      <c r="M11" s="156"/>
    </row>
    <row r="12" spans="2:18" s="1" customFormat="1" ht="20.399999999999999" customHeight="1">
      <c r="C12" s="48"/>
      <c r="D12" s="48"/>
      <c r="E12" s="48"/>
      <c r="F12" s="48"/>
      <c r="G12" s="48"/>
      <c r="H12" s="48"/>
      <c r="I12" s="48"/>
      <c r="J12" s="48"/>
      <c r="K12" s="157" t="s">
        <v>83</v>
      </c>
      <c r="L12" s="157"/>
      <c r="M12" s="157"/>
    </row>
    <row r="13" spans="2:18" s="1" customFormat="1" ht="33" customHeight="1">
      <c r="C13" s="33"/>
      <c r="D13" s="151" t="s">
        <v>177</v>
      </c>
      <c r="E13" s="151"/>
      <c r="F13" s="151"/>
      <c r="G13" s="151"/>
      <c r="H13" s="151"/>
      <c r="I13" s="151"/>
      <c r="J13" s="151"/>
      <c r="K13" s="151"/>
      <c r="M13" s="35" t="s">
        <v>84</v>
      </c>
    </row>
    <row r="14" spans="2:18" s="1" customFormat="1" ht="38.4" customHeight="1">
      <c r="D14" s="161" t="s">
        <v>178</v>
      </c>
      <c r="E14" s="162"/>
      <c r="F14" s="162"/>
      <c r="G14" s="162"/>
      <c r="H14" s="162"/>
      <c r="I14" s="162"/>
      <c r="J14" s="162"/>
      <c r="K14" s="162"/>
      <c r="M14" s="35" t="s">
        <v>84</v>
      </c>
    </row>
    <row r="15" spans="2:18" s="1" customFormat="1" ht="22.2" customHeight="1">
      <c r="D15" s="151" t="s">
        <v>179</v>
      </c>
      <c r="E15" s="152"/>
      <c r="F15" s="152"/>
      <c r="G15" s="152"/>
      <c r="H15" s="152"/>
      <c r="I15" s="152"/>
      <c r="J15" s="152"/>
      <c r="K15" s="152"/>
      <c r="L15" s="34"/>
      <c r="M15" s="50" t="s">
        <v>101</v>
      </c>
    </row>
    <row r="16" spans="2:18" s="1" customFormat="1" ht="40.799999999999997" customHeight="1">
      <c r="C16" s="13"/>
      <c r="D16" s="151" t="s">
        <v>180</v>
      </c>
      <c r="E16" s="152"/>
      <c r="F16" s="152"/>
      <c r="G16" s="152"/>
      <c r="H16" s="152"/>
      <c r="I16" s="152"/>
      <c r="J16" s="152"/>
      <c r="K16" s="152"/>
      <c r="M16" s="50" t="s">
        <v>101</v>
      </c>
    </row>
    <row r="17" spans="3:13" s="1" customFormat="1" ht="30.6" customHeight="1">
      <c r="C17" s="13"/>
      <c r="D17" s="151" t="s">
        <v>181</v>
      </c>
      <c r="E17" s="152"/>
      <c r="F17" s="152"/>
      <c r="G17" s="152"/>
      <c r="H17" s="152"/>
      <c r="I17" s="152"/>
      <c r="J17" s="152"/>
      <c r="K17" s="152"/>
      <c r="M17" s="50" t="s">
        <v>101</v>
      </c>
    </row>
    <row r="18" spans="3:13" s="1" customFormat="1" ht="33" customHeight="1">
      <c r="C18" s="13"/>
      <c r="D18" s="151" t="s">
        <v>182</v>
      </c>
      <c r="E18" s="152"/>
      <c r="F18" s="152"/>
      <c r="G18" s="152"/>
      <c r="H18" s="152"/>
      <c r="I18" s="152"/>
      <c r="J18" s="152"/>
      <c r="K18" s="152"/>
      <c r="M18" s="50" t="s">
        <v>186</v>
      </c>
    </row>
    <row r="19" spans="3:13" s="1" customFormat="1" ht="31.8" customHeight="1">
      <c r="C19" s="13"/>
      <c r="D19" s="151" t="s">
        <v>183</v>
      </c>
      <c r="E19" s="152"/>
      <c r="F19" s="152"/>
      <c r="G19" s="152"/>
      <c r="H19" s="152"/>
      <c r="I19" s="152"/>
      <c r="J19" s="152"/>
      <c r="K19" s="152"/>
      <c r="M19" s="50" t="s">
        <v>101</v>
      </c>
    </row>
    <row r="20" spans="3:13" s="1" customFormat="1" ht="21" customHeight="1">
      <c r="C20" s="13"/>
      <c r="D20" s="151" t="s">
        <v>184</v>
      </c>
      <c r="E20" s="152"/>
      <c r="F20" s="152"/>
      <c r="G20" s="152"/>
      <c r="H20" s="152"/>
      <c r="I20" s="152"/>
      <c r="J20" s="152"/>
      <c r="K20" s="152"/>
      <c r="M20" s="35" t="s">
        <v>84</v>
      </c>
    </row>
    <row r="21" spans="3:13" s="1" customFormat="1" ht="35.4" customHeight="1">
      <c r="C21" s="13"/>
      <c r="D21" s="151" t="s">
        <v>185</v>
      </c>
      <c r="E21" s="152"/>
      <c r="F21" s="152"/>
      <c r="G21" s="152"/>
      <c r="H21" s="152"/>
      <c r="I21" s="152"/>
      <c r="J21" s="152"/>
      <c r="K21" s="152"/>
      <c r="M21" s="35" t="s">
        <v>84</v>
      </c>
    </row>
    <row r="22" spans="3:13" s="1" customFormat="1" ht="34.200000000000003" customHeight="1">
      <c r="C22" s="13"/>
      <c r="D22" s="151" t="s">
        <v>200</v>
      </c>
      <c r="E22" s="152"/>
      <c r="F22" s="152"/>
      <c r="G22" s="152"/>
      <c r="H22" s="152"/>
      <c r="I22" s="152"/>
      <c r="J22" s="152"/>
      <c r="K22" s="152"/>
      <c r="M22" s="50" t="s">
        <v>101</v>
      </c>
    </row>
    <row r="23" spans="3:13" s="1" customFormat="1">
      <c r="C23" s="31"/>
      <c r="D23" s="151"/>
      <c r="E23" s="152"/>
      <c r="F23" s="152"/>
      <c r="G23" s="152"/>
      <c r="H23" s="152"/>
      <c r="I23" s="152"/>
      <c r="J23" s="152"/>
      <c r="K23" s="152"/>
      <c r="M23" s="35"/>
    </row>
    <row r="24" spans="3:13" s="1" customFormat="1" ht="53.4" customHeight="1">
      <c r="K24" s="36" t="s">
        <v>85</v>
      </c>
      <c r="L24" s="153" t="s">
        <v>207</v>
      </c>
      <c r="M24" s="153"/>
    </row>
    <row r="25" spans="3:13" s="1" customFormat="1" ht="15.6" customHeight="1" thickBot="1">
      <c r="K25" s="36"/>
      <c r="L25" s="36"/>
      <c r="M25" s="36"/>
    </row>
    <row r="26" spans="3:13" s="1" customFormat="1" ht="20.399999999999999" customHeight="1" thickBot="1">
      <c r="C26" s="154" t="s">
        <v>58</v>
      </c>
      <c r="D26" s="155"/>
      <c r="E26" s="155"/>
      <c r="F26" s="155"/>
      <c r="G26" s="155"/>
      <c r="H26" s="155"/>
      <c r="I26" s="155"/>
      <c r="J26" s="155"/>
      <c r="K26" s="155"/>
      <c r="L26" s="155"/>
      <c r="M26" s="156"/>
    </row>
    <row r="27" spans="3:13" s="1" customFormat="1">
      <c r="C27" s="39"/>
      <c r="D27" s="39"/>
      <c r="E27" s="39"/>
      <c r="F27" s="39"/>
      <c r="G27" s="39"/>
      <c r="H27" s="39"/>
      <c r="I27" s="39"/>
      <c r="J27" s="39"/>
      <c r="K27" s="39"/>
      <c r="L27" s="39"/>
      <c r="M27" s="39"/>
    </row>
    <row r="28" spans="3:13" s="1" customFormat="1" ht="30.6" customHeight="1">
      <c r="C28" s="39"/>
      <c r="D28" s="151" t="s">
        <v>187</v>
      </c>
      <c r="E28" s="152"/>
      <c r="F28" s="152"/>
      <c r="G28" s="152"/>
      <c r="H28" s="152"/>
      <c r="I28" s="152"/>
      <c r="J28" s="152"/>
      <c r="K28" s="152"/>
      <c r="L28" s="39"/>
      <c r="M28" s="38" t="s">
        <v>3</v>
      </c>
    </row>
    <row r="29" spans="3:13" s="1" customFormat="1" ht="35.4" customHeight="1">
      <c r="D29" s="151" t="s">
        <v>188</v>
      </c>
      <c r="E29" s="152"/>
      <c r="F29" s="152"/>
      <c r="G29" s="152"/>
      <c r="H29" s="152"/>
      <c r="I29" s="152"/>
      <c r="J29" s="152"/>
      <c r="K29" s="152"/>
      <c r="L29" s="34"/>
      <c r="M29" s="38" t="s">
        <v>4</v>
      </c>
    </row>
    <row r="30" spans="3:13" s="1" customFormat="1" ht="52.2" customHeight="1">
      <c r="D30" s="151" t="s">
        <v>189</v>
      </c>
      <c r="E30" s="152"/>
      <c r="F30" s="152"/>
      <c r="G30" s="152"/>
      <c r="H30" s="152"/>
      <c r="I30" s="152"/>
      <c r="J30" s="152"/>
      <c r="K30" s="152"/>
      <c r="L30" s="34"/>
      <c r="M30" s="38" t="s">
        <v>5</v>
      </c>
    </row>
    <row r="31" spans="3:13" s="1" customFormat="1" ht="15" thickBot="1"/>
    <row r="32" spans="3:13" s="1" customFormat="1" ht="16.8" customHeight="1" thickBot="1">
      <c r="C32" s="154" t="s">
        <v>59</v>
      </c>
      <c r="D32" s="155"/>
      <c r="E32" s="155"/>
      <c r="F32" s="155"/>
      <c r="G32" s="155"/>
      <c r="H32" s="155"/>
      <c r="I32" s="155"/>
      <c r="J32" s="155"/>
      <c r="K32" s="155"/>
      <c r="L32" s="155"/>
      <c r="M32" s="156"/>
    </row>
    <row r="33" spans="2:14" s="1" customFormat="1">
      <c r="C33" s="39"/>
      <c r="D33" s="39"/>
      <c r="E33" s="39"/>
      <c r="F33" s="39"/>
      <c r="G33" s="39"/>
      <c r="H33" s="39"/>
      <c r="I33" s="39"/>
      <c r="J33" s="39"/>
      <c r="K33" s="39"/>
      <c r="L33" s="39"/>
      <c r="M33" s="39"/>
    </row>
    <row r="34" spans="2:14" s="1" customFormat="1" ht="45.6" customHeight="1">
      <c r="D34" s="151" t="s">
        <v>190</v>
      </c>
      <c r="E34" s="152"/>
      <c r="F34" s="152"/>
      <c r="G34" s="152"/>
      <c r="H34" s="152"/>
      <c r="I34" s="152"/>
      <c r="J34" s="152"/>
      <c r="K34" s="152"/>
      <c r="L34" s="34"/>
      <c r="M34" s="38" t="s">
        <v>3</v>
      </c>
    </row>
    <row r="35" spans="2:14" s="1" customFormat="1" ht="50.4" customHeight="1">
      <c r="D35" s="151" t="s">
        <v>191</v>
      </c>
      <c r="E35" s="152"/>
      <c r="F35" s="152"/>
      <c r="G35" s="152"/>
      <c r="H35" s="152"/>
      <c r="I35" s="152"/>
      <c r="J35" s="152"/>
      <c r="K35" s="152"/>
      <c r="L35" s="34"/>
      <c r="M35" s="38" t="s">
        <v>4</v>
      </c>
    </row>
    <row r="36" spans="2:14" s="1" customFormat="1" ht="70.2" customHeight="1">
      <c r="D36" s="151" t="s">
        <v>192</v>
      </c>
      <c r="E36" s="152"/>
      <c r="F36" s="152"/>
      <c r="G36" s="152"/>
      <c r="H36" s="152"/>
      <c r="I36" s="152"/>
      <c r="J36" s="152"/>
      <c r="K36" s="152"/>
      <c r="L36" s="34"/>
      <c r="M36" s="38" t="s">
        <v>5</v>
      </c>
    </row>
    <row r="37" spans="2:14" s="1" customFormat="1"/>
    <row r="38" spans="2:14">
      <c r="B38" s="1"/>
      <c r="C38" s="41"/>
      <c r="D38" s="1"/>
      <c r="E38" s="1"/>
      <c r="F38" s="1"/>
      <c r="G38" s="1"/>
      <c r="H38" s="1"/>
      <c r="I38" s="1"/>
      <c r="J38" s="1"/>
      <c r="K38" s="1"/>
      <c r="L38" s="1"/>
      <c r="M38" s="1"/>
      <c r="N38" s="1"/>
    </row>
    <row r="39" spans="2:14">
      <c r="B39" s="1"/>
      <c r="C39" s="1"/>
      <c r="D39" s="1"/>
      <c r="E39" s="1"/>
      <c r="F39" s="1"/>
      <c r="G39" s="1"/>
      <c r="H39" s="1"/>
      <c r="I39" s="1"/>
      <c r="J39" s="1"/>
      <c r="K39" s="1"/>
      <c r="L39" s="1"/>
      <c r="M39" s="1"/>
      <c r="N39" s="1"/>
    </row>
    <row r="40" spans="2:14">
      <c r="B40" s="1"/>
      <c r="C40" s="1"/>
      <c r="D40" s="1"/>
      <c r="E40" s="1"/>
      <c r="F40" s="1"/>
      <c r="G40" s="1"/>
      <c r="H40" s="1"/>
      <c r="I40" s="1"/>
      <c r="J40" s="1"/>
      <c r="K40" s="1"/>
      <c r="L40" s="1"/>
      <c r="M40" s="1"/>
      <c r="N40" s="1"/>
    </row>
    <row r="41" spans="2:14">
      <c r="B41" s="1"/>
      <c r="C41" s="1"/>
      <c r="D41" s="1"/>
      <c r="E41" s="1"/>
      <c r="F41" s="1"/>
      <c r="G41" s="1"/>
      <c r="H41" s="1"/>
      <c r="I41" s="1"/>
      <c r="J41" s="1"/>
      <c r="K41" s="1"/>
      <c r="L41" s="1"/>
      <c r="M41" s="1"/>
      <c r="N41" s="1"/>
    </row>
    <row r="42" spans="2:14">
      <c r="B42" s="1"/>
      <c r="C42" s="1"/>
      <c r="D42" s="1"/>
      <c r="E42" s="1"/>
      <c r="F42" s="1"/>
      <c r="G42" s="1"/>
      <c r="H42" s="1"/>
      <c r="I42" s="1"/>
      <c r="J42" s="1"/>
      <c r="K42" s="1"/>
      <c r="L42" s="1"/>
      <c r="M42" s="1"/>
      <c r="N42" s="1"/>
    </row>
  </sheetData>
  <sheetProtection password="C1EC" sheet="1" objects="1" scenarios="1"/>
  <mergeCells count="27">
    <mergeCell ref="C5:M5"/>
    <mergeCell ref="K6:M6"/>
    <mergeCell ref="D7:K7"/>
    <mergeCell ref="D8:K8"/>
    <mergeCell ref="C11:M11"/>
    <mergeCell ref="D36:K36"/>
    <mergeCell ref="K12:M12"/>
    <mergeCell ref="D22:K22"/>
    <mergeCell ref="C26:M26"/>
    <mergeCell ref="D28:K28"/>
    <mergeCell ref="D17:K17"/>
    <mergeCell ref="D18:K18"/>
    <mergeCell ref="D19:K19"/>
    <mergeCell ref="D20:K20"/>
    <mergeCell ref="D29:K29"/>
    <mergeCell ref="D30:K30"/>
    <mergeCell ref="C32:M32"/>
    <mergeCell ref="D34:K34"/>
    <mergeCell ref="D35:K35"/>
    <mergeCell ref="D23:K23"/>
    <mergeCell ref="L24:M24"/>
    <mergeCell ref="D21:K21"/>
    <mergeCell ref="D9:K9"/>
    <mergeCell ref="D13:K13"/>
    <mergeCell ref="D14:K14"/>
    <mergeCell ref="D15:K15"/>
    <mergeCell ref="D16:K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dimension ref="B1:S51"/>
  <sheetViews>
    <sheetView showGridLines="0" zoomScale="70" zoomScaleNormal="70" workbookViewId="0">
      <selection activeCell="C24" sqref="C24:M24"/>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MOT'!F7</f>
        <v>MOT.1.5</v>
      </c>
      <c r="C2" s="91" t="str">
        <f>'Tabla Resultados MOT'!G7</f>
        <v>Ocupación del suelo y distribución de usos eficiente</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172</v>
      </c>
      <c r="D5" s="159"/>
      <c r="E5" s="159"/>
      <c r="F5" s="159"/>
      <c r="G5" s="159"/>
      <c r="H5" s="159"/>
      <c r="I5" s="159"/>
      <c r="J5" s="159"/>
      <c r="K5" s="159"/>
      <c r="L5" s="159"/>
      <c r="M5" s="160"/>
    </row>
    <row r="6" spans="2:18" s="1" customFormat="1" ht="15" customHeight="1">
      <c r="C6" s="48"/>
      <c r="D6" s="48"/>
      <c r="E6" s="48"/>
      <c r="F6" s="48"/>
      <c r="G6" s="48"/>
      <c r="H6" s="48"/>
      <c r="I6" s="48"/>
      <c r="J6" s="48"/>
      <c r="K6" s="48"/>
      <c r="L6" s="48"/>
      <c r="M6" s="48"/>
    </row>
    <row r="7" spans="2:18" s="1" customFormat="1" ht="15" customHeight="1">
      <c r="C7" s="53" t="s">
        <v>193</v>
      </c>
      <c r="D7" s="151" t="s">
        <v>194</v>
      </c>
      <c r="E7" s="151"/>
      <c r="F7" s="151"/>
      <c r="G7" s="151"/>
      <c r="H7" s="151"/>
      <c r="I7" s="151"/>
      <c r="J7" s="151"/>
      <c r="K7" s="151"/>
      <c r="L7" s="51"/>
      <c r="M7" s="51"/>
    </row>
    <row r="8" spans="2:18" s="1" customFormat="1" ht="27" customHeight="1">
      <c r="C8" s="33"/>
      <c r="D8" s="151" t="s">
        <v>195</v>
      </c>
      <c r="E8" s="151"/>
      <c r="F8" s="151"/>
      <c r="G8" s="151"/>
      <c r="H8" s="151"/>
      <c r="I8" s="151"/>
      <c r="J8" s="151"/>
      <c r="K8" s="151"/>
      <c r="M8" s="38" t="s">
        <v>3</v>
      </c>
    </row>
    <row r="9" spans="2:18" s="1" customFormat="1" ht="17.399999999999999" customHeight="1">
      <c r="D9" s="151" t="s">
        <v>196</v>
      </c>
      <c r="E9" s="152"/>
      <c r="F9" s="152"/>
      <c r="G9" s="152"/>
      <c r="H9" s="152"/>
      <c r="I9" s="152"/>
      <c r="J9" s="152"/>
      <c r="K9" s="152"/>
      <c r="M9" s="38" t="s">
        <v>4</v>
      </c>
    </row>
    <row r="10" spans="2:18" s="1" customFormat="1" ht="27" customHeight="1">
      <c r="D10" s="151" t="s">
        <v>197</v>
      </c>
      <c r="E10" s="152"/>
      <c r="F10" s="152"/>
      <c r="G10" s="152"/>
      <c r="H10" s="152"/>
      <c r="I10" s="152"/>
      <c r="J10" s="152"/>
      <c r="K10" s="152"/>
      <c r="L10" s="34"/>
      <c r="M10" s="38" t="s">
        <v>5</v>
      </c>
    </row>
    <row r="11" spans="2:18" s="1" customFormat="1" ht="17.399999999999999" customHeight="1" thickBot="1">
      <c r="I11" s="36"/>
      <c r="J11" s="38"/>
    </row>
    <row r="12" spans="2:18" s="1" customFormat="1" ht="39" customHeight="1" thickBot="1">
      <c r="C12" s="154" t="s">
        <v>198</v>
      </c>
      <c r="D12" s="155"/>
      <c r="E12" s="155"/>
      <c r="F12" s="155"/>
      <c r="G12" s="155"/>
      <c r="H12" s="155"/>
      <c r="I12" s="155"/>
      <c r="J12" s="155"/>
      <c r="K12" s="155"/>
      <c r="L12" s="155"/>
      <c r="M12" s="156"/>
    </row>
    <row r="13" spans="2:18" s="1" customFormat="1" ht="20.399999999999999" customHeight="1">
      <c r="C13" s="48"/>
      <c r="D13" s="48"/>
      <c r="E13" s="48"/>
      <c r="F13" s="48"/>
      <c r="G13" s="48"/>
      <c r="H13" s="48"/>
      <c r="I13" s="48"/>
      <c r="J13" s="48"/>
      <c r="K13" s="157" t="s">
        <v>83</v>
      </c>
      <c r="L13" s="157"/>
      <c r="M13" s="157"/>
    </row>
    <row r="14" spans="2:18" s="1" customFormat="1" ht="33" customHeight="1">
      <c r="C14" s="33"/>
      <c r="D14" s="151" t="s">
        <v>199</v>
      </c>
      <c r="E14" s="151"/>
      <c r="F14" s="151"/>
      <c r="G14" s="151"/>
      <c r="H14" s="151"/>
      <c r="I14" s="151"/>
      <c r="J14" s="151"/>
      <c r="K14" s="151"/>
      <c r="M14" s="35" t="s">
        <v>84</v>
      </c>
    </row>
    <row r="15" spans="2:18" s="1" customFormat="1" ht="60.6" customHeight="1">
      <c r="D15" s="161" t="s">
        <v>201</v>
      </c>
      <c r="E15" s="162"/>
      <c r="F15" s="162"/>
      <c r="G15" s="162"/>
      <c r="H15" s="162"/>
      <c r="I15" s="162"/>
      <c r="J15" s="162"/>
      <c r="K15" s="162"/>
      <c r="M15" s="35" t="s">
        <v>84</v>
      </c>
    </row>
    <row r="16" spans="2:18" s="1" customFormat="1" ht="33.6" customHeight="1">
      <c r="D16" s="151" t="s">
        <v>202</v>
      </c>
      <c r="E16" s="152"/>
      <c r="F16" s="152"/>
      <c r="G16" s="152"/>
      <c r="H16" s="152"/>
      <c r="I16" s="152"/>
      <c r="J16" s="152"/>
      <c r="K16" s="152"/>
      <c r="L16" s="34"/>
      <c r="M16" s="35" t="s">
        <v>84</v>
      </c>
    </row>
    <row r="17" spans="3:13" s="1" customFormat="1" ht="47.4" customHeight="1">
      <c r="C17" s="13"/>
      <c r="D17" s="151" t="s">
        <v>203</v>
      </c>
      <c r="E17" s="152"/>
      <c r="F17" s="152"/>
      <c r="G17" s="152"/>
      <c r="H17" s="152"/>
      <c r="I17" s="152"/>
      <c r="J17" s="152"/>
      <c r="K17" s="152"/>
      <c r="M17" s="35" t="s">
        <v>84</v>
      </c>
    </row>
    <row r="18" spans="3:13" s="1" customFormat="1" ht="30.6" customHeight="1">
      <c r="C18" s="13"/>
      <c r="D18" s="151" t="s">
        <v>204</v>
      </c>
      <c r="E18" s="152"/>
      <c r="F18" s="152"/>
      <c r="G18" s="152"/>
      <c r="H18" s="152"/>
      <c r="I18" s="152"/>
      <c r="J18" s="152"/>
      <c r="K18" s="152"/>
      <c r="M18" s="35" t="s">
        <v>84</v>
      </c>
    </row>
    <row r="19" spans="3:13" s="1" customFormat="1" ht="33" customHeight="1">
      <c r="C19" s="13"/>
      <c r="D19" s="151" t="s">
        <v>205</v>
      </c>
      <c r="E19" s="152"/>
      <c r="F19" s="152"/>
      <c r="G19" s="152"/>
      <c r="H19" s="152"/>
      <c r="I19" s="152"/>
      <c r="J19" s="152"/>
      <c r="K19" s="152"/>
      <c r="M19" s="35" t="s">
        <v>84</v>
      </c>
    </row>
    <row r="20" spans="3:13" s="1" customFormat="1" ht="31.8" customHeight="1">
      <c r="C20" s="13"/>
      <c r="D20" s="151" t="s">
        <v>206</v>
      </c>
      <c r="E20" s="152"/>
      <c r="F20" s="152"/>
      <c r="G20" s="152"/>
      <c r="H20" s="152"/>
      <c r="I20" s="152"/>
      <c r="J20" s="152"/>
      <c r="K20" s="152"/>
      <c r="M20" s="35" t="s">
        <v>84</v>
      </c>
    </row>
    <row r="21" spans="3:13" s="1" customFormat="1">
      <c r="C21" s="31"/>
      <c r="D21" s="151"/>
      <c r="E21" s="152"/>
      <c r="F21" s="152"/>
      <c r="G21" s="152"/>
      <c r="H21" s="152"/>
      <c r="I21" s="152"/>
      <c r="J21" s="152"/>
      <c r="K21" s="152"/>
      <c r="M21" s="35"/>
    </row>
    <row r="22" spans="3:13" s="1" customFormat="1" ht="54.6" customHeight="1">
      <c r="K22" s="36" t="s">
        <v>85</v>
      </c>
      <c r="L22" s="153" t="s">
        <v>208</v>
      </c>
      <c r="M22" s="153"/>
    </row>
    <row r="23" spans="3:13" s="1" customFormat="1" ht="17.399999999999999" customHeight="1" thickBot="1">
      <c r="K23" s="36"/>
      <c r="L23" s="36"/>
      <c r="M23" s="36"/>
    </row>
    <row r="24" spans="3:13" s="1" customFormat="1" ht="20.399999999999999" customHeight="1" thickBot="1">
      <c r="C24" s="154" t="s">
        <v>209</v>
      </c>
      <c r="D24" s="155"/>
      <c r="E24" s="155"/>
      <c r="F24" s="155"/>
      <c r="G24" s="155"/>
      <c r="H24" s="155"/>
      <c r="I24" s="155"/>
      <c r="J24" s="155"/>
      <c r="K24" s="155"/>
      <c r="L24" s="155"/>
      <c r="M24" s="156"/>
    </row>
    <row r="25" spans="3:13" s="1" customFormat="1" ht="20.399999999999999" customHeight="1">
      <c r="C25" s="39"/>
      <c r="D25" s="39"/>
      <c r="E25" s="39"/>
      <c r="F25" s="39"/>
      <c r="G25" s="39"/>
      <c r="H25" s="39"/>
      <c r="I25" s="39"/>
      <c r="J25" s="39"/>
      <c r="K25" s="157" t="s">
        <v>83</v>
      </c>
      <c r="L25" s="157"/>
      <c r="M25" s="157"/>
    </row>
    <row r="26" spans="3:13" s="1" customFormat="1" ht="22.2" customHeight="1">
      <c r="C26" s="34" t="s">
        <v>210</v>
      </c>
      <c r="D26" s="151" t="s">
        <v>122</v>
      </c>
      <c r="E26" s="152"/>
      <c r="F26" s="152"/>
      <c r="G26" s="152"/>
      <c r="H26" s="152"/>
      <c r="I26" s="152"/>
      <c r="J26" s="152"/>
      <c r="K26" s="152"/>
      <c r="L26" s="39"/>
      <c r="M26" s="39"/>
    </row>
    <row r="27" spans="3:13" s="1" customFormat="1" ht="30.6" customHeight="1">
      <c r="C27" s="39"/>
      <c r="D27" s="151" t="s">
        <v>211</v>
      </c>
      <c r="E27" s="152"/>
      <c r="F27" s="152"/>
      <c r="G27" s="152"/>
      <c r="H27" s="152"/>
      <c r="I27" s="152"/>
      <c r="J27" s="152"/>
      <c r="K27" s="152"/>
      <c r="L27" s="39"/>
      <c r="M27" s="35" t="s">
        <v>84</v>
      </c>
    </row>
    <row r="28" spans="3:13" s="1" customFormat="1" ht="35.4" customHeight="1">
      <c r="D28" s="151" t="s">
        <v>213</v>
      </c>
      <c r="E28" s="152"/>
      <c r="F28" s="152"/>
      <c r="G28" s="152"/>
      <c r="H28" s="152"/>
      <c r="I28" s="152"/>
      <c r="J28" s="152"/>
      <c r="K28" s="152"/>
      <c r="L28" s="34"/>
      <c r="M28" s="50" t="s">
        <v>214</v>
      </c>
    </row>
    <row r="29" spans="3:13" s="1" customFormat="1" ht="30" customHeight="1">
      <c r="D29" s="151" t="s">
        <v>212</v>
      </c>
      <c r="E29" s="152"/>
      <c r="F29" s="152"/>
      <c r="G29" s="152"/>
      <c r="H29" s="152"/>
      <c r="I29" s="152"/>
      <c r="J29" s="152"/>
      <c r="K29" s="152"/>
      <c r="L29" s="34"/>
      <c r="M29" s="50" t="s">
        <v>215</v>
      </c>
    </row>
    <row r="30" spans="3:13" s="1" customFormat="1" ht="18.600000000000001" customHeight="1">
      <c r="C30" s="54" t="s">
        <v>216</v>
      </c>
      <c r="D30" s="151" t="s">
        <v>220</v>
      </c>
      <c r="E30" s="152"/>
      <c r="F30" s="152"/>
      <c r="G30" s="152"/>
      <c r="H30" s="152"/>
      <c r="I30" s="152"/>
      <c r="J30" s="152"/>
      <c r="K30" s="152"/>
      <c r="L30" s="34"/>
      <c r="M30" s="50"/>
    </row>
    <row r="31" spans="3:13" s="1" customFormat="1" ht="24.6" customHeight="1">
      <c r="D31" s="151" t="s">
        <v>217</v>
      </c>
      <c r="E31" s="152"/>
      <c r="F31" s="152"/>
      <c r="G31" s="152"/>
      <c r="H31" s="152"/>
      <c r="I31" s="152"/>
      <c r="J31" s="152"/>
      <c r="K31" s="152"/>
      <c r="L31" s="34"/>
      <c r="M31" s="35" t="s">
        <v>84</v>
      </c>
    </row>
    <row r="32" spans="3:13" s="1" customFormat="1" ht="24" customHeight="1">
      <c r="D32" s="151" t="s">
        <v>218</v>
      </c>
      <c r="E32" s="152"/>
      <c r="F32" s="152"/>
      <c r="G32" s="152"/>
      <c r="H32" s="152"/>
      <c r="I32" s="152"/>
      <c r="J32" s="152"/>
      <c r="K32" s="152"/>
      <c r="L32" s="34"/>
      <c r="M32" s="50" t="s">
        <v>214</v>
      </c>
    </row>
    <row r="33" spans="2:19" s="1" customFormat="1" ht="24" customHeight="1">
      <c r="D33" s="151" t="s">
        <v>219</v>
      </c>
      <c r="E33" s="152"/>
      <c r="F33" s="152"/>
      <c r="G33" s="152"/>
      <c r="H33" s="152"/>
      <c r="I33" s="152"/>
      <c r="J33" s="152"/>
      <c r="K33" s="152"/>
      <c r="L33" s="34"/>
      <c r="M33" s="50" t="s">
        <v>215</v>
      </c>
    </row>
    <row r="34" spans="2:19" s="1" customFormat="1" ht="24" customHeight="1">
      <c r="C34" s="34" t="s">
        <v>225</v>
      </c>
      <c r="D34" s="151" t="s">
        <v>226</v>
      </c>
      <c r="E34" s="152"/>
      <c r="F34" s="152"/>
      <c r="G34" s="152"/>
      <c r="H34" s="152"/>
      <c r="I34" s="152"/>
      <c r="J34" s="152"/>
      <c r="K34" s="152"/>
      <c r="L34" s="34"/>
      <c r="M34" s="50"/>
    </row>
    <row r="35" spans="2:19" s="1" customFormat="1" ht="24" customHeight="1">
      <c r="D35" s="151" t="s">
        <v>227</v>
      </c>
      <c r="E35" s="152"/>
      <c r="F35" s="152"/>
      <c r="G35" s="152"/>
      <c r="H35" s="152"/>
      <c r="I35" s="152"/>
      <c r="J35" s="152"/>
      <c r="K35" s="152"/>
      <c r="L35" s="34"/>
      <c r="M35" s="35" t="s">
        <v>84</v>
      </c>
    </row>
    <row r="36" spans="2:19" s="1" customFormat="1" ht="28.8" customHeight="1">
      <c r="D36" s="151" t="s">
        <v>228</v>
      </c>
      <c r="E36" s="152"/>
      <c r="F36" s="152"/>
      <c r="G36" s="152"/>
      <c r="H36" s="152"/>
      <c r="I36" s="152"/>
      <c r="J36" s="152"/>
      <c r="K36" s="152"/>
      <c r="L36" s="34"/>
      <c r="M36" s="50" t="s">
        <v>214</v>
      </c>
    </row>
    <row r="37" spans="2:19" s="1" customFormat="1" ht="22.2" customHeight="1">
      <c r="D37" s="151" t="s">
        <v>229</v>
      </c>
      <c r="E37" s="152"/>
      <c r="F37" s="152"/>
      <c r="G37" s="152"/>
      <c r="H37" s="152"/>
      <c r="I37" s="152"/>
      <c r="J37" s="152"/>
      <c r="K37" s="152"/>
      <c r="L37" s="34"/>
      <c r="M37" s="50" t="s">
        <v>215</v>
      </c>
    </row>
    <row r="38" spans="2:19" s="1" customFormat="1" ht="35.4" customHeight="1">
      <c r="C38" s="41" t="s">
        <v>230</v>
      </c>
      <c r="D38" s="151" t="s">
        <v>231</v>
      </c>
      <c r="E38" s="152"/>
      <c r="F38" s="152"/>
      <c r="G38" s="152"/>
      <c r="H38" s="152"/>
      <c r="I38" s="152"/>
      <c r="J38" s="152"/>
      <c r="K38" s="152"/>
      <c r="L38" s="34"/>
      <c r="M38" s="50"/>
    </row>
    <row r="39" spans="2:19" s="1" customFormat="1" ht="26.4" customHeight="1">
      <c r="D39" s="151" t="s">
        <v>221</v>
      </c>
      <c r="E39" s="152"/>
      <c r="F39" s="152"/>
      <c r="G39" s="152"/>
      <c r="H39" s="152"/>
      <c r="I39" s="152"/>
      <c r="J39" s="152"/>
      <c r="K39" s="152"/>
      <c r="L39" s="34"/>
      <c r="M39" s="50"/>
    </row>
    <row r="40" spans="2:19" s="1" customFormat="1" ht="27.6" customHeight="1">
      <c r="D40" s="151" t="s">
        <v>222</v>
      </c>
      <c r="E40" s="152"/>
      <c r="F40" s="152"/>
      <c r="G40" s="152"/>
      <c r="H40" s="152"/>
      <c r="I40" s="152"/>
      <c r="J40" s="152"/>
      <c r="K40" s="152"/>
      <c r="L40" s="34"/>
      <c r="M40" s="35" t="s">
        <v>84</v>
      </c>
    </row>
    <row r="41" spans="2:19" s="1" customFormat="1" ht="20.399999999999999" customHeight="1">
      <c r="D41" s="151" t="s">
        <v>223</v>
      </c>
      <c r="E41" s="152"/>
      <c r="F41" s="152"/>
      <c r="G41" s="152"/>
      <c r="H41" s="152"/>
      <c r="I41" s="152"/>
      <c r="J41" s="152"/>
      <c r="K41" s="152"/>
      <c r="L41" s="47"/>
      <c r="M41" s="50" t="s">
        <v>214</v>
      </c>
      <c r="N41" s="34"/>
      <c r="O41" s="34"/>
      <c r="P41" s="34"/>
      <c r="Q41" s="34"/>
      <c r="R41" s="34"/>
      <c r="S41" s="34"/>
    </row>
    <row r="42" spans="2:19" s="1" customFormat="1" ht="21" customHeight="1">
      <c r="D42" s="151" t="s">
        <v>224</v>
      </c>
      <c r="E42" s="152"/>
      <c r="F42" s="152"/>
      <c r="G42" s="152"/>
      <c r="H42" s="152"/>
      <c r="I42" s="152"/>
      <c r="J42" s="152"/>
      <c r="K42" s="152"/>
      <c r="L42" s="34"/>
      <c r="M42" s="50" t="s">
        <v>215</v>
      </c>
    </row>
    <row r="43" spans="2:19" s="1" customFormat="1">
      <c r="D43" s="47"/>
      <c r="E43" s="34"/>
      <c r="F43" s="34"/>
      <c r="G43" s="34"/>
      <c r="H43" s="34"/>
      <c r="I43" s="34"/>
      <c r="J43" s="34"/>
      <c r="K43" s="34"/>
    </row>
    <row r="44" spans="2:19" s="1" customFormat="1" ht="47.4" customHeight="1">
      <c r="D44" s="47"/>
      <c r="E44" s="34"/>
      <c r="F44" s="34"/>
      <c r="G44" s="34"/>
      <c r="H44" s="34"/>
      <c r="I44" s="34"/>
      <c r="J44" s="34"/>
      <c r="K44" s="36" t="s">
        <v>85</v>
      </c>
      <c r="L44" s="153" t="s">
        <v>232</v>
      </c>
      <c r="M44" s="153"/>
    </row>
    <row r="45" spans="2:19" s="1" customFormat="1">
      <c r="D45" s="47"/>
      <c r="E45" s="34"/>
      <c r="F45" s="34"/>
      <c r="G45" s="34"/>
      <c r="H45" s="34"/>
      <c r="I45" s="34"/>
      <c r="J45" s="34"/>
      <c r="K45" s="34"/>
    </row>
    <row r="46" spans="2:19" s="1" customFormat="1"/>
    <row r="47" spans="2:19">
      <c r="B47" s="1"/>
      <c r="C47" s="41"/>
      <c r="D47" s="1"/>
      <c r="E47" s="1"/>
      <c r="F47" s="1"/>
      <c r="G47" s="1"/>
      <c r="H47" s="1"/>
      <c r="I47" s="1"/>
      <c r="J47" s="1"/>
      <c r="K47" s="1"/>
      <c r="L47" s="1"/>
      <c r="M47" s="1"/>
      <c r="N47" s="1"/>
    </row>
    <row r="48" spans="2:19">
      <c r="B48" s="1"/>
      <c r="C48" s="1"/>
      <c r="D48" s="1"/>
      <c r="E48" s="1"/>
      <c r="F48" s="1"/>
      <c r="G48" s="1"/>
      <c r="H48" s="1"/>
      <c r="I48" s="1"/>
      <c r="J48" s="1"/>
      <c r="K48" s="1"/>
      <c r="L48" s="1"/>
      <c r="M48" s="1"/>
      <c r="N48" s="1"/>
    </row>
    <row r="49" spans="2:14">
      <c r="B49" s="1"/>
      <c r="C49" s="1"/>
      <c r="D49" s="1"/>
      <c r="E49" s="1"/>
      <c r="F49" s="1"/>
      <c r="G49" s="1"/>
      <c r="H49" s="1"/>
      <c r="I49" s="1"/>
      <c r="J49" s="1"/>
      <c r="K49" s="1"/>
      <c r="L49" s="1"/>
      <c r="M49" s="1"/>
      <c r="N49" s="1"/>
    </row>
    <row r="50" spans="2:14">
      <c r="B50" s="1"/>
      <c r="C50" s="1"/>
      <c r="D50" s="1"/>
      <c r="E50" s="1"/>
      <c r="F50" s="1"/>
      <c r="G50" s="1"/>
      <c r="H50" s="1"/>
      <c r="I50" s="1"/>
      <c r="J50" s="1"/>
      <c r="K50" s="1"/>
      <c r="L50" s="1"/>
      <c r="M50" s="1"/>
      <c r="N50" s="1"/>
    </row>
    <row r="51" spans="2:14">
      <c r="B51" s="1"/>
      <c r="C51" s="1"/>
      <c r="D51" s="1"/>
      <c r="E51" s="1"/>
      <c r="F51" s="1"/>
      <c r="G51" s="1"/>
      <c r="H51" s="1"/>
      <c r="I51" s="1"/>
      <c r="J51" s="1"/>
      <c r="K51" s="1"/>
      <c r="L51" s="1"/>
      <c r="M51" s="1"/>
      <c r="N51" s="1"/>
    </row>
  </sheetData>
  <sheetProtection password="C1EC" sheet="1" objects="1" scenarios="1"/>
  <mergeCells count="36">
    <mergeCell ref="C5:M5"/>
    <mergeCell ref="D8:K8"/>
    <mergeCell ref="D9:K9"/>
    <mergeCell ref="D10:K10"/>
    <mergeCell ref="C12:M12"/>
    <mergeCell ref="D21:K21"/>
    <mergeCell ref="K13:M13"/>
    <mergeCell ref="D14:K14"/>
    <mergeCell ref="D15:K15"/>
    <mergeCell ref="D16:K16"/>
    <mergeCell ref="D17:K17"/>
    <mergeCell ref="D18:K18"/>
    <mergeCell ref="D34:K34"/>
    <mergeCell ref="D35:K35"/>
    <mergeCell ref="D7:K7"/>
    <mergeCell ref="D26:K26"/>
    <mergeCell ref="K25:M25"/>
    <mergeCell ref="D31:K31"/>
    <mergeCell ref="D32:K32"/>
    <mergeCell ref="L22:M22"/>
    <mergeCell ref="C24:M24"/>
    <mergeCell ref="D27:K27"/>
    <mergeCell ref="D28:K28"/>
    <mergeCell ref="D29:K29"/>
    <mergeCell ref="D33:K33"/>
    <mergeCell ref="D30:K30"/>
    <mergeCell ref="D19:K19"/>
    <mergeCell ref="D20:K20"/>
    <mergeCell ref="L44:M44"/>
    <mergeCell ref="D36:K36"/>
    <mergeCell ref="D37:K37"/>
    <mergeCell ref="D38:K38"/>
    <mergeCell ref="D41:K41"/>
    <mergeCell ref="D42:K42"/>
    <mergeCell ref="D39:K39"/>
    <mergeCell ref="D40:K40"/>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dimension ref="B1:S64"/>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MOT'!F8</f>
        <v>MOT.1.6</v>
      </c>
      <c r="C2" s="91" t="str">
        <f>'Tabla Resultados MOT'!G8</f>
        <v>Sistema urbano con estructura policéntrica, compacto, complejo y eficiente</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233</v>
      </c>
      <c r="D5" s="159"/>
      <c r="E5" s="159"/>
      <c r="F5" s="159"/>
      <c r="G5" s="159"/>
      <c r="H5" s="159"/>
      <c r="I5" s="159"/>
      <c r="J5" s="159"/>
      <c r="K5" s="159"/>
      <c r="L5" s="159"/>
      <c r="M5" s="160"/>
    </row>
    <row r="6" spans="2:18" s="1" customFormat="1" ht="15" customHeight="1">
      <c r="C6" s="48"/>
      <c r="D6" s="48"/>
      <c r="E6" s="48"/>
      <c r="F6" s="48"/>
      <c r="G6" s="48"/>
      <c r="H6" s="48"/>
      <c r="I6" s="48"/>
      <c r="J6" s="48"/>
      <c r="K6" s="48"/>
      <c r="L6" s="48"/>
      <c r="M6" s="48"/>
    </row>
    <row r="7" spans="2:18" s="1" customFormat="1" ht="15" customHeight="1">
      <c r="C7" s="53"/>
      <c r="D7" s="151"/>
      <c r="E7" s="151"/>
      <c r="F7" s="151"/>
      <c r="G7" s="151"/>
      <c r="H7" s="151"/>
      <c r="I7" s="151"/>
      <c r="J7" s="151"/>
      <c r="K7" s="151"/>
      <c r="L7" s="51"/>
      <c r="M7" s="51"/>
    </row>
    <row r="8" spans="2:18" s="1" customFormat="1" ht="63.6" customHeight="1">
      <c r="C8" s="33"/>
      <c r="D8" s="151" t="s">
        <v>236</v>
      </c>
      <c r="E8" s="151"/>
      <c r="F8" s="151"/>
      <c r="G8" s="151"/>
      <c r="H8" s="151"/>
      <c r="I8" s="151"/>
      <c r="J8" s="151"/>
      <c r="K8" s="151"/>
      <c r="M8" s="38" t="s">
        <v>3</v>
      </c>
    </row>
    <row r="9" spans="2:18" s="1" customFormat="1" ht="79.2" customHeight="1">
      <c r="D9" s="151" t="s">
        <v>235</v>
      </c>
      <c r="E9" s="152"/>
      <c r="F9" s="152"/>
      <c r="G9" s="152"/>
      <c r="H9" s="152"/>
      <c r="I9" s="152"/>
      <c r="J9" s="152"/>
      <c r="K9" s="152"/>
      <c r="M9" s="38" t="s">
        <v>4</v>
      </c>
    </row>
    <row r="10" spans="2:18" s="1" customFormat="1" ht="75" customHeight="1">
      <c r="D10" s="151" t="s">
        <v>234</v>
      </c>
      <c r="E10" s="152"/>
      <c r="F10" s="152"/>
      <c r="G10" s="152"/>
      <c r="H10" s="152"/>
      <c r="I10" s="152"/>
      <c r="J10" s="152"/>
      <c r="K10" s="152"/>
      <c r="L10" s="34"/>
      <c r="M10" s="38" t="s">
        <v>5</v>
      </c>
    </row>
    <row r="11" spans="2:18" s="1" customFormat="1" ht="17.399999999999999" customHeight="1" thickBot="1">
      <c r="I11" s="36"/>
      <c r="J11" s="38"/>
    </row>
    <row r="12" spans="2:18" s="1" customFormat="1" ht="19.8" customHeight="1" thickBot="1">
      <c r="C12" s="154" t="s">
        <v>63</v>
      </c>
      <c r="D12" s="155"/>
      <c r="E12" s="155"/>
      <c r="F12" s="155"/>
      <c r="G12" s="155"/>
      <c r="H12" s="155"/>
      <c r="I12" s="155"/>
      <c r="J12" s="155"/>
      <c r="K12" s="155"/>
      <c r="L12" s="155"/>
      <c r="M12" s="156"/>
    </row>
    <row r="13" spans="2:18" s="1" customFormat="1" ht="15.6" customHeight="1">
      <c r="C13" s="39"/>
      <c r="D13" s="39"/>
      <c r="E13" s="39"/>
      <c r="F13" s="39"/>
      <c r="G13" s="39"/>
      <c r="H13" s="39"/>
      <c r="I13" s="39"/>
      <c r="J13" s="39"/>
      <c r="K13" s="157" t="s">
        <v>83</v>
      </c>
      <c r="L13" s="157"/>
      <c r="M13" s="157"/>
    </row>
    <row r="14" spans="2:18" s="1" customFormat="1" ht="19.8" customHeight="1">
      <c r="C14" s="54" t="s">
        <v>237</v>
      </c>
      <c r="D14" s="151" t="s">
        <v>238</v>
      </c>
      <c r="E14" s="151"/>
      <c r="F14" s="151"/>
      <c r="G14" s="151"/>
      <c r="H14" s="151"/>
      <c r="I14" s="151"/>
      <c r="J14" s="151"/>
      <c r="K14" s="151"/>
      <c r="L14" s="39"/>
      <c r="M14" s="39"/>
    </row>
    <row r="15" spans="2:18" s="1" customFormat="1" ht="22.2" customHeight="1">
      <c r="C15" s="39"/>
      <c r="D15" s="151" t="s">
        <v>239</v>
      </c>
      <c r="E15" s="151"/>
      <c r="F15" s="151"/>
      <c r="G15" s="151"/>
      <c r="H15" s="151"/>
      <c r="I15" s="151"/>
      <c r="J15" s="151"/>
      <c r="K15" s="151"/>
      <c r="L15" s="39"/>
      <c r="M15" s="35" t="s">
        <v>84</v>
      </c>
    </row>
    <row r="16" spans="2:18" s="1" customFormat="1" ht="19.8" customHeight="1">
      <c r="C16" s="39"/>
      <c r="D16" s="151" t="s">
        <v>240</v>
      </c>
      <c r="E16" s="151"/>
      <c r="F16" s="151"/>
      <c r="G16" s="151"/>
      <c r="H16" s="151"/>
      <c r="I16" s="151"/>
      <c r="J16" s="151"/>
      <c r="K16" s="151"/>
      <c r="L16" s="39"/>
      <c r="M16" s="50" t="s">
        <v>214</v>
      </c>
    </row>
    <row r="17" spans="3:13" s="1" customFormat="1" ht="17.399999999999999" customHeight="1">
      <c r="C17" s="39"/>
      <c r="D17" s="151" t="s">
        <v>241</v>
      </c>
      <c r="E17" s="151"/>
      <c r="F17" s="151"/>
      <c r="G17" s="151"/>
      <c r="H17" s="151"/>
      <c r="I17" s="151"/>
      <c r="J17" s="151"/>
      <c r="K17" s="151"/>
      <c r="L17" s="39"/>
      <c r="M17" s="50" t="s">
        <v>215</v>
      </c>
    </row>
    <row r="18" spans="3:13" s="1" customFormat="1" ht="25.8" customHeight="1">
      <c r="C18" s="54" t="s">
        <v>242</v>
      </c>
      <c r="D18" s="151" t="s">
        <v>243</v>
      </c>
      <c r="E18" s="151"/>
      <c r="F18" s="151"/>
      <c r="G18" s="151"/>
      <c r="H18" s="151"/>
      <c r="I18" s="151"/>
      <c r="J18" s="151"/>
      <c r="K18" s="151"/>
      <c r="L18" s="39"/>
      <c r="M18" s="39"/>
    </row>
    <row r="19" spans="3:13" s="1" customFormat="1" ht="33.6" customHeight="1">
      <c r="C19" s="39"/>
      <c r="D19" s="151" t="s">
        <v>244</v>
      </c>
      <c r="E19" s="151"/>
      <c r="F19" s="151"/>
      <c r="G19" s="151"/>
      <c r="H19" s="151"/>
      <c r="I19" s="151"/>
      <c r="J19" s="151"/>
      <c r="K19" s="151"/>
      <c r="L19" s="39"/>
      <c r="M19" s="35" t="s">
        <v>84</v>
      </c>
    </row>
    <row r="20" spans="3:13" s="1" customFormat="1" ht="33.6" customHeight="1">
      <c r="C20" s="39"/>
      <c r="D20" s="151" t="s">
        <v>245</v>
      </c>
      <c r="E20" s="151"/>
      <c r="F20" s="151"/>
      <c r="G20" s="151"/>
      <c r="H20" s="151"/>
      <c r="I20" s="151"/>
      <c r="J20" s="151"/>
      <c r="K20" s="151"/>
      <c r="L20" s="39"/>
      <c r="M20" s="50" t="s">
        <v>214</v>
      </c>
    </row>
    <row r="21" spans="3:13" s="1" customFormat="1" ht="33.6" customHeight="1">
      <c r="C21" s="39"/>
      <c r="D21" s="151" t="s">
        <v>246</v>
      </c>
      <c r="E21" s="151"/>
      <c r="F21" s="151"/>
      <c r="G21" s="151"/>
      <c r="H21" s="151"/>
      <c r="I21" s="151"/>
      <c r="J21" s="151"/>
      <c r="K21" s="151"/>
      <c r="L21" s="39"/>
      <c r="M21" s="50" t="s">
        <v>215</v>
      </c>
    </row>
    <row r="22" spans="3:13" s="1" customFormat="1" ht="17.399999999999999" customHeight="1">
      <c r="C22" s="39"/>
      <c r="D22" s="47"/>
      <c r="E22" s="47"/>
      <c r="F22" s="47"/>
      <c r="G22" s="47"/>
      <c r="H22" s="47"/>
      <c r="I22" s="47"/>
      <c r="J22" s="47"/>
      <c r="K22" s="47"/>
      <c r="L22" s="39"/>
      <c r="M22" s="50"/>
    </row>
    <row r="23" spans="3:13" s="1" customFormat="1" ht="47.4" customHeight="1">
      <c r="C23" s="39"/>
      <c r="D23" s="47"/>
      <c r="E23" s="47"/>
      <c r="F23" s="47"/>
      <c r="G23" s="47"/>
      <c r="H23" s="47"/>
      <c r="I23" s="47"/>
      <c r="J23" s="47"/>
      <c r="K23" s="36" t="s">
        <v>85</v>
      </c>
      <c r="L23" s="153" t="s">
        <v>247</v>
      </c>
      <c r="M23" s="153"/>
    </row>
    <row r="24" spans="3:13" s="1" customFormat="1" ht="33.6" customHeight="1" thickBot="1">
      <c r="C24" s="39"/>
      <c r="D24" s="47"/>
      <c r="E24" s="47"/>
      <c r="F24" s="47"/>
      <c r="G24" s="47"/>
      <c r="H24" s="47"/>
      <c r="I24" s="47"/>
      <c r="J24" s="47"/>
      <c r="K24" s="47"/>
      <c r="L24" s="39"/>
      <c r="M24" s="50"/>
    </row>
    <row r="25" spans="3:13" s="1" customFormat="1" ht="21.6" customHeight="1" thickBot="1">
      <c r="C25" s="154" t="s">
        <v>64</v>
      </c>
      <c r="D25" s="155"/>
      <c r="E25" s="155"/>
      <c r="F25" s="155"/>
      <c r="G25" s="155"/>
      <c r="H25" s="155"/>
      <c r="I25" s="155"/>
      <c r="J25" s="155"/>
      <c r="K25" s="155"/>
      <c r="L25" s="155"/>
      <c r="M25" s="156"/>
    </row>
    <row r="26" spans="3:13" s="1" customFormat="1" ht="20.399999999999999" customHeight="1">
      <c r="C26" s="48"/>
      <c r="D26" s="48"/>
      <c r="E26" s="48"/>
      <c r="F26" s="48"/>
      <c r="G26" s="48"/>
      <c r="H26" s="48"/>
      <c r="I26" s="48"/>
      <c r="J26" s="48"/>
      <c r="K26" s="157" t="s">
        <v>83</v>
      </c>
      <c r="L26" s="157"/>
      <c r="M26" s="157"/>
    </row>
    <row r="27" spans="3:13" s="1" customFormat="1" ht="33" customHeight="1">
      <c r="C27" s="33"/>
      <c r="D27" s="151" t="s">
        <v>248</v>
      </c>
      <c r="E27" s="151"/>
      <c r="F27" s="151"/>
      <c r="G27" s="151"/>
      <c r="H27" s="151"/>
      <c r="I27" s="151"/>
      <c r="J27" s="151"/>
      <c r="K27" s="151"/>
      <c r="M27" s="35" t="s">
        <v>84</v>
      </c>
    </row>
    <row r="28" spans="3:13" s="1" customFormat="1" ht="45" customHeight="1">
      <c r="D28" s="161" t="s">
        <v>249</v>
      </c>
      <c r="E28" s="162"/>
      <c r="F28" s="162"/>
      <c r="G28" s="162"/>
      <c r="H28" s="162"/>
      <c r="I28" s="162"/>
      <c r="J28" s="162"/>
      <c r="K28" s="162"/>
      <c r="M28" s="35" t="s">
        <v>84</v>
      </c>
    </row>
    <row r="29" spans="3:13" s="1" customFormat="1" ht="33.6" customHeight="1">
      <c r="D29" s="151" t="s">
        <v>250</v>
      </c>
      <c r="E29" s="152"/>
      <c r="F29" s="152"/>
      <c r="G29" s="152"/>
      <c r="H29" s="152"/>
      <c r="I29" s="152"/>
      <c r="J29" s="152"/>
      <c r="K29" s="152"/>
      <c r="L29" s="34"/>
      <c r="M29" s="50" t="s">
        <v>214</v>
      </c>
    </row>
    <row r="30" spans="3:13" s="1" customFormat="1" ht="47.4" customHeight="1">
      <c r="C30" s="13"/>
      <c r="D30" s="151" t="s">
        <v>251</v>
      </c>
      <c r="E30" s="152"/>
      <c r="F30" s="152"/>
      <c r="G30" s="152"/>
      <c r="H30" s="152"/>
      <c r="I30" s="152"/>
      <c r="J30" s="152"/>
      <c r="K30" s="152"/>
      <c r="M30" s="50" t="s">
        <v>214</v>
      </c>
    </row>
    <row r="31" spans="3:13" s="1" customFormat="1" ht="30.6" customHeight="1">
      <c r="C31" s="13"/>
      <c r="D31" s="151" t="s">
        <v>252</v>
      </c>
      <c r="E31" s="152"/>
      <c r="F31" s="152"/>
      <c r="G31" s="152"/>
      <c r="H31" s="152"/>
      <c r="I31" s="152"/>
      <c r="J31" s="152"/>
      <c r="K31" s="152"/>
      <c r="M31" s="50" t="s">
        <v>214</v>
      </c>
    </row>
    <row r="32" spans="3:13" s="1" customFormat="1" ht="33" customHeight="1">
      <c r="C32" s="13"/>
      <c r="D32" s="151" t="s">
        <v>253</v>
      </c>
      <c r="E32" s="152"/>
      <c r="F32" s="152"/>
      <c r="G32" s="152"/>
      <c r="H32" s="152"/>
      <c r="I32" s="152"/>
      <c r="J32" s="152"/>
      <c r="K32" s="152"/>
      <c r="M32" s="50" t="s">
        <v>214</v>
      </c>
    </row>
    <row r="33" spans="3:13" s="1" customFormat="1" ht="31.8" customHeight="1">
      <c r="C33" s="13"/>
      <c r="D33" s="151" t="s">
        <v>254</v>
      </c>
      <c r="E33" s="152"/>
      <c r="F33" s="152"/>
      <c r="G33" s="152"/>
      <c r="H33" s="152"/>
      <c r="I33" s="152"/>
      <c r="J33" s="152"/>
      <c r="K33" s="152"/>
      <c r="M33" s="50" t="s">
        <v>214</v>
      </c>
    </row>
    <row r="34" spans="3:13" s="1" customFormat="1">
      <c r="C34" s="31"/>
      <c r="D34" s="151"/>
      <c r="E34" s="152"/>
      <c r="F34" s="152"/>
      <c r="G34" s="152"/>
      <c r="H34" s="152"/>
      <c r="I34" s="152"/>
      <c r="J34" s="152"/>
      <c r="K34" s="152"/>
      <c r="M34" s="35"/>
    </row>
    <row r="35" spans="3:13" s="1" customFormat="1" ht="54.6" customHeight="1">
      <c r="K35" s="36" t="s">
        <v>85</v>
      </c>
      <c r="L35" s="153" t="s">
        <v>232</v>
      </c>
      <c r="M35" s="153"/>
    </row>
    <row r="36" spans="3:13" s="1" customFormat="1" ht="17.399999999999999" customHeight="1" thickBot="1">
      <c r="K36" s="36"/>
      <c r="L36" s="36"/>
      <c r="M36" s="36"/>
    </row>
    <row r="37" spans="3:13" s="1" customFormat="1" ht="20.399999999999999" customHeight="1" thickBot="1">
      <c r="C37" s="154" t="s">
        <v>209</v>
      </c>
      <c r="D37" s="155"/>
      <c r="E37" s="155"/>
      <c r="F37" s="155"/>
      <c r="G37" s="155"/>
      <c r="H37" s="155"/>
      <c r="I37" s="155"/>
      <c r="J37" s="155"/>
      <c r="K37" s="155"/>
      <c r="L37" s="155"/>
      <c r="M37" s="156"/>
    </row>
    <row r="38" spans="3:13" s="1" customFormat="1" ht="20.399999999999999" customHeight="1">
      <c r="C38" s="39"/>
      <c r="D38" s="39"/>
      <c r="E38" s="39"/>
      <c r="F38" s="39"/>
      <c r="G38" s="39"/>
      <c r="H38" s="39"/>
      <c r="I38" s="39"/>
      <c r="J38" s="39"/>
      <c r="K38" s="157" t="s">
        <v>83</v>
      </c>
      <c r="L38" s="157"/>
      <c r="M38" s="157"/>
    </row>
    <row r="39" spans="3:13" s="1" customFormat="1" ht="22.2" customHeight="1">
      <c r="C39" s="34" t="s">
        <v>210</v>
      </c>
      <c r="D39" s="151" t="s">
        <v>122</v>
      </c>
      <c r="E39" s="152"/>
      <c r="F39" s="152"/>
      <c r="G39" s="152"/>
      <c r="H39" s="152"/>
      <c r="I39" s="152"/>
      <c r="J39" s="152"/>
      <c r="K39" s="152"/>
      <c r="L39" s="39"/>
      <c r="M39" s="39"/>
    </row>
    <row r="40" spans="3:13" s="1" customFormat="1" ht="30.6" customHeight="1">
      <c r="C40" s="39"/>
      <c r="D40" s="151" t="s">
        <v>211</v>
      </c>
      <c r="E40" s="152"/>
      <c r="F40" s="152"/>
      <c r="G40" s="152"/>
      <c r="H40" s="152"/>
      <c r="I40" s="152"/>
      <c r="J40" s="152"/>
      <c r="K40" s="152"/>
      <c r="L40" s="39"/>
      <c r="M40" s="35" t="s">
        <v>84</v>
      </c>
    </row>
    <row r="41" spans="3:13" s="1" customFormat="1" ht="35.4" customHeight="1">
      <c r="D41" s="151" t="s">
        <v>213</v>
      </c>
      <c r="E41" s="152"/>
      <c r="F41" s="152"/>
      <c r="G41" s="152"/>
      <c r="H41" s="152"/>
      <c r="I41" s="152"/>
      <c r="J41" s="152"/>
      <c r="K41" s="152"/>
      <c r="L41" s="34"/>
      <c r="M41" s="50" t="s">
        <v>214</v>
      </c>
    </row>
    <row r="42" spans="3:13" s="1" customFormat="1" ht="30" customHeight="1">
      <c r="D42" s="151" t="s">
        <v>212</v>
      </c>
      <c r="E42" s="152"/>
      <c r="F42" s="152"/>
      <c r="G42" s="152"/>
      <c r="H42" s="152"/>
      <c r="I42" s="152"/>
      <c r="J42" s="152"/>
      <c r="K42" s="152"/>
      <c r="L42" s="34"/>
      <c r="M42" s="50" t="s">
        <v>215</v>
      </c>
    </row>
    <row r="43" spans="3:13" s="1" customFormat="1" ht="18.600000000000001" customHeight="1">
      <c r="C43" s="54" t="s">
        <v>216</v>
      </c>
      <c r="D43" s="151" t="s">
        <v>220</v>
      </c>
      <c r="E43" s="152"/>
      <c r="F43" s="152"/>
      <c r="G43" s="152"/>
      <c r="H43" s="152"/>
      <c r="I43" s="152"/>
      <c r="J43" s="152"/>
      <c r="K43" s="152"/>
      <c r="L43" s="34"/>
      <c r="M43" s="50"/>
    </row>
    <row r="44" spans="3:13" s="1" customFormat="1" ht="24.6" customHeight="1">
      <c r="D44" s="151" t="s">
        <v>217</v>
      </c>
      <c r="E44" s="152"/>
      <c r="F44" s="152"/>
      <c r="G44" s="152"/>
      <c r="H44" s="152"/>
      <c r="I44" s="152"/>
      <c r="J44" s="152"/>
      <c r="K44" s="152"/>
      <c r="L44" s="34"/>
      <c r="M44" s="35" t="s">
        <v>84</v>
      </c>
    </row>
    <row r="45" spans="3:13" s="1" customFormat="1" ht="24" customHeight="1">
      <c r="D45" s="151" t="s">
        <v>218</v>
      </c>
      <c r="E45" s="152"/>
      <c r="F45" s="152"/>
      <c r="G45" s="152"/>
      <c r="H45" s="152"/>
      <c r="I45" s="152"/>
      <c r="J45" s="152"/>
      <c r="K45" s="152"/>
      <c r="L45" s="34"/>
      <c r="M45" s="50" t="s">
        <v>214</v>
      </c>
    </row>
    <row r="46" spans="3:13" s="1" customFormat="1" ht="24" customHeight="1">
      <c r="D46" s="151" t="s">
        <v>219</v>
      </c>
      <c r="E46" s="152"/>
      <c r="F46" s="152"/>
      <c r="G46" s="152"/>
      <c r="H46" s="152"/>
      <c r="I46" s="152"/>
      <c r="J46" s="152"/>
      <c r="K46" s="152"/>
      <c r="L46" s="34"/>
      <c r="M46" s="50" t="s">
        <v>215</v>
      </c>
    </row>
    <row r="47" spans="3:13" s="1" customFormat="1" ht="24" customHeight="1">
      <c r="C47" s="34" t="s">
        <v>225</v>
      </c>
      <c r="D47" s="151" t="s">
        <v>226</v>
      </c>
      <c r="E47" s="152"/>
      <c r="F47" s="152"/>
      <c r="G47" s="152"/>
      <c r="H47" s="152"/>
      <c r="I47" s="152"/>
      <c r="J47" s="152"/>
      <c r="K47" s="152"/>
      <c r="L47" s="34"/>
      <c r="M47" s="50"/>
    </row>
    <row r="48" spans="3:13" s="1" customFormat="1" ht="24" customHeight="1">
      <c r="D48" s="151" t="s">
        <v>227</v>
      </c>
      <c r="E48" s="152"/>
      <c r="F48" s="152"/>
      <c r="G48" s="152"/>
      <c r="H48" s="152"/>
      <c r="I48" s="152"/>
      <c r="J48" s="152"/>
      <c r="K48" s="152"/>
      <c r="L48" s="34"/>
      <c r="M48" s="35" t="s">
        <v>84</v>
      </c>
    </row>
    <row r="49" spans="2:19" s="1" customFormat="1" ht="28.8" customHeight="1">
      <c r="D49" s="151" t="s">
        <v>228</v>
      </c>
      <c r="E49" s="152"/>
      <c r="F49" s="152"/>
      <c r="G49" s="152"/>
      <c r="H49" s="152"/>
      <c r="I49" s="152"/>
      <c r="J49" s="152"/>
      <c r="K49" s="152"/>
      <c r="L49" s="34"/>
      <c r="M49" s="50" t="s">
        <v>214</v>
      </c>
    </row>
    <row r="50" spans="2:19" s="1" customFormat="1" ht="22.2" customHeight="1">
      <c r="D50" s="151" t="s">
        <v>229</v>
      </c>
      <c r="E50" s="152"/>
      <c r="F50" s="152"/>
      <c r="G50" s="152"/>
      <c r="H50" s="152"/>
      <c r="I50" s="152"/>
      <c r="J50" s="152"/>
      <c r="K50" s="152"/>
      <c r="L50" s="34"/>
      <c r="M50" s="50" t="s">
        <v>215</v>
      </c>
    </row>
    <row r="51" spans="2:19" s="1" customFormat="1" ht="35.4" customHeight="1">
      <c r="C51" s="41" t="s">
        <v>230</v>
      </c>
      <c r="D51" s="151" t="s">
        <v>231</v>
      </c>
      <c r="E51" s="152"/>
      <c r="F51" s="152"/>
      <c r="G51" s="152"/>
      <c r="H51" s="152"/>
      <c r="I51" s="152"/>
      <c r="J51" s="152"/>
      <c r="K51" s="152"/>
      <c r="L51" s="34"/>
      <c r="M51" s="50"/>
    </row>
    <row r="52" spans="2:19" s="1" customFormat="1" ht="26.4" customHeight="1">
      <c r="D52" s="151" t="s">
        <v>221</v>
      </c>
      <c r="E52" s="152"/>
      <c r="F52" s="152"/>
      <c r="G52" s="152"/>
      <c r="H52" s="152"/>
      <c r="I52" s="152"/>
      <c r="J52" s="152"/>
      <c r="K52" s="152"/>
      <c r="L52" s="34"/>
      <c r="M52" s="50"/>
    </row>
    <row r="53" spans="2:19" s="1" customFormat="1" ht="27.6" customHeight="1">
      <c r="D53" s="151" t="s">
        <v>222</v>
      </c>
      <c r="E53" s="152"/>
      <c r="F53" s="152"/>
      <c r="G53" s="152"/>
      <c r="H53" s="152"/>
      <c r="I53" s="152"/>
      <c r="J53" s="152"/>
      <c r="K53" s="152"/>
      <c r="L53" s="34"/>
      <c r="M53" s="35" t="s">
        <v>84</v>
      </c>
    </row>
    <row r="54" spans="2:19" s="1" customFormat="1" ht="20.399999999999999" customHeight="1">
      <c r="D54" s="151" t="s">
        <v>223</v>
      </c>
      <c r="E54" s="152"/>
      <c r="F54" s="152"/>
      <c r="G54" s="152"/>
      <c r="H54" s="152"/>
      <c r="I54" s="152"/>
      <c r="J54" s="152"/>
      <c r="K54" s="152"/>
      <c r="L54" s="47"/>
      <c r="M54" s="50" t="s">
        <v>214</v>
      </c>
      <c r="N54" s="34"/>
      <c r="O54" s="34"/>
      <c r="P54" s="34"/>
      <c r="Q54" s="34"/>
      <c r="R54" s="34"/>
      <c r="S54" s="34"/>
    </row>
    <row r="55" spans="2:19" s="1" customFormat="1" ht="21" customHeight="1">
      <c r="D55" s="151" t="s">
        <v>224</v>
      </c>
      <c r="E55" s="152"/>
      <c r="F55" s="152"/>
      <c r="G55" s="152"/>
      <c r="H55" s="152"/>
      <c r="I55" s="152"/>
      <c r="J55" s="152"/>
      <c r="K55" s="152"/>
      <c r="L55" s="34"/>
      <c r="M55" s="50" t="s">
        <v>215</v>
      </c>
    </row>
    <row r="56" spans="2:19" s="1" customFormat="1">
      <c r="D56" s="47"/>
      <c r="E56" s="34"/>
      <c r="F56" s="34"/>
      <c r="G56" s="34"/>
      <c r="H56" s="34"/>
      <c r="I56" s="34"/>
      <c r="J56" s="34"/>
      <c r="K56" s="34"/>
    </row>
    <row r="57" spans="2:19" s="1" customFormat="1" ht="47.4" customHeight="1">
      <c r="D57" s="47"/>
      <c r="E57" s="34"/>
      <c r="F57" s="34"/>
      <c r="G57" s="34"/>
      <c r="H57" s="34"/>
      <c r="I57" s="34"/>
      <c r="J57" s="34"/>
      <c r="K57" s="36" t="s">
        <v>85</v>
      </c>
      <c r="L57" s="153" t="s">
        <v>232</v>
      </c>
      <c r="M57" s="153"/>
    </row>
    <row r="58" spans="2:19" s="1" customFormat="1">
      <c r="D58" s="47"/>
      <c r="E58" s="34"/>
      <c r="F58" s="34"/>
      <c r="G58" s="34"/>
      <c r="H58" s="34"/>
      <c r="I58" s="34"/>
      <c r="J58" s="34"/>
      <c r="K58" s="34"/>
    </row>
    <row r="59" spans="2:19" s="1" customFormat="1"/>
    <row r="60" spans="2:19">
      <c r="B60" s="1"/>
      <c r="C60" s="41"/>
      <c r="D60" s="1"/>
      <c r="E60" s="1"/>
      <c r="F60" s="1"/>
      <c r="G60" s="1"/>
      <c r="H60" s="1"/>
      <c r="I60" s="1"/>
      <c r="J60" s="1"/>
      <c r="K60" s="1"/>
      <c r="L60" s="1"/>
      <c r="M60" s="1"/>
      <c r="N60" s="1"/>
    </row>
    <row r="61" spans="2:19">
      <c r="B61" s="1"/>
      <c r="C61" s="1"/>
      <c r="D61" s="1"/>
      <c r="E61" s="1"/>
      <c r="F61" s="1"/>
      <c r="G61" s="1"/>
      <c r="H61" s="1"/>
      <c r="I61" s="1"/>
      <c r="J61" s="1"/>
      <c r="K61" s="1"/>
      <c r="L61" s="1"/>
      <c r="M61" s="1"/>
      <c r="N61" s="1"/>
    </row>
    <row r="62" spans="2:19">
      <c r="B62" s="1"/>
      <c r="C62" s="1"/>
      <c r="D62" s="1"/>
      <c r="E62" s="1"/>
      <c r="F62" s="1"/>
      <c r="G62" s="1"/>
      <c r="H62" s="1"/>
      <c r="I62" s="1"/>
      <c r="J62" s="1"/>
      <c r="K62" s="1"/>
      <c r="L62" s="1"/>
      <c r="M62" s="1"/>
      <c r="N62" s="1"/>
    </row>
    <row r="63" spans="2:19">
      <c r="B63" s="1"/>
      <c r="C63" s="1"/>
      <c r="D63" s="1"/>
      <c r="E63" s="1"/>
      <c r="F63" s="1"/>
      <c r="G63" s="1"/>
      <c r="H63" s="1"/>
      <c r="I63" s="1"/>
      <c r="J63" s="1"/>
      <c r="K63" s="1"/>
      <c r="L63" s="1"/>
      <c r="M63" s="1"/>
      <c r="N63" s="1"/>
    </row>
    <row r="64" spans="2:19">
      <c r="B64" s="1"/>
      <c r="C64" s="1"/>
      <c r="D64" s="1"/>
      <c r="E64" s="1"/>
      <c r="F64" s="1"/>
      <c r="G64" s="1"/>
      <c r="H64" s="1"/>
      <c r="I64" s="1"/>
      <c r="J64" s="1"/>
      <c r="K64" s="1"/>
      <c r="L64" s="1"/>
      <c r="M64" s="1"/>
      <c r="N64" s="1"/>
    </row>
  </sheetData>
  <sheetProtection password="C1EC" sheet="1" objects="1" scenarios="1"/>
  <mergeCells count="47">
    <mergeCell ref="D31:K31"/>
    <mergeCell ref="C5:M5"/>
    <mergeCell ref="D7:K7"/>
    <mergeCell ref="D8:K8"/>
    <mergeCell ref="D9:K9"/>
    <mergeCell ref="D10:K10"/>
    <mergeCell ref="C12:M12"/>
    <mergeCell ref="K26:M26"/>
    <mergeCell ref="D27:K27"/>
    <mergeCell ref="D28:K28"/>
    <mergeCell ref="D29:K29"/>
    <mergeCell ref="D30:K30"/>
    <mergeCell ref="D20:K20"/>
    <mergeCell ref="D21:K21"/>
    <mergeCell ref="K13:M13"/>
    <mergeCell ref="L23:M23"/>
    <mergeCell ref="D44:K44"/>
    <mergeCell ref="D32:K32"/>
    <mergeCell ref="D33:K33"/>
    <mergeCell ref="D34:K34"/>
    <mergeCell ref="L35:M35"/>
    <mergeCell ref="C37:M37"/>
    <mergeCell ref="K38:M38"/>
    <mergeCell ref="D39:K39"/>
    <mergeCell ref="D40:K40"/>
    <mergeCell ref="D41:K41"/>
    <mergeCell ref="D42:K42"/>
    <mergeCell ref="D43:K43"/>
    <mergeCell ref="L57:M57"/>
    <mergeCell ref="D45:K45"/>
    <mergeCell ref="D46:K46"/>
    <mergeCell ref="D47:K47"/>
    <mergeCell ref="D48:K48"/>
    <mergeCell ref="D49:K49"/>
    <mergeCell ref="D50:K50"/>
    <mergeCell ref="D51:K51"/>
    <mergeCell ref="D52:K52"/>
    <mergeCell ref="D53:K53"/>
    <mergeCell ref="D54:K54"/>
    <mergeCell ref="D55:K55"/>
    <mergeCell ref="C25:M25"/>
    <mergeCell ref="D14:K14"/>
    <mergeCell ref="D15:K15"/>
    <mergeCell ref="D16:K16"/>
    <mergeCell ref="D17:K17"/>
    <mergeCell ref="D18:K18"/>
    <mergeCell ref="D19:K19"/>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B1:R39"/>
  <sheetViews>
    <sheetView showGridLines="0" topLeftCell="A2"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6384" width="11.5546875" style="31"/>
  </cols>
  <sheetData>
    <row r="1" spans="2:18" ht="15" thickBot="1">
      <c r="O1" s="1"/>
      <c r="P1" s="1"/>
      <c r="Q1" s="1"/>
      <c r="R1" s="1"/>
    </row>
    <row r="2" spans="2:18" s="1" customFormat="1" ht="23.4" customHeight="1" thickBot="1">
      <c r="B2" s="90" t="str">
        <f>'Tabla Resultados MOT'!F9</f>
        <v>MOT.2.1</v>
      </c>
      <c r="C2" s="91" t="str">
        <f>'Tabla Resultados MOT'!G9</f>
        <v>Modelo de ordenación orientado a la neutralidad climática</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15" customHeight="1" thickBot="1">
      <c r="C5" s="158" t="s">
        <v>65</v>
      </c>
      <c r="D5" s="159"/>
      <c r="E5" s="159"/>
      <c r="F5" s="159"/>
      <c r="G5" s="159"/>
      <c r="H5" s="159"/>
      <c r="I5" s="159"/>
      <c r="J5" s="159"/>
      <c r="K5" s="159"/>
      <c r="L5" s="159"/>
      <c r="M5" s="160"/>
    </row>
    <row r="6" spans="2:18" s="1" customFormat="1" ht="15" customHeight="1">
      <c r="C6" s="48"/>
      <c r="D6" s="48"/>
      <c r="E6" s="48"/>
      <c r="F6" s="48"/>
      <c r="G6" s="48"/>
      <c r="H6" s="48"/>
      <c r="I6" s="48"/>
      <c r="J6" s="48"/>
      <c r="K6" s="157"/>
      <c r="L6" s="157"/>
      <c r="M6" s="157"/>
    </row>
    <row r="7" spans="2:18" s="1" customFormat="1" ht="24" customHeight="1">
      <c r="C7" s="33"/>
      <c r="D7" s="151" t="s">
        <v>255</v>
      </c>
      <c r="E7" s="151"/>
      <c r="F7" s="151"/>
      <c r="G7" s="151"/>
      <c r="H7" s="151"/>
      <c r="I7" s="151"/>
      <c r="J7" s="151"/>
      <c r="K7" s="151"/>
      <c r="M7" s="38" t="s">
        <v>3</v>
      </c>
    </row>
    <row r="8" spans="2:18" s="1" customFormat="1" ht="33.6" customHeight="1">
      <c r="D8" s="161" t="s">
        <v>256</v>
      </c>
      <c r="E8" s="162"/>
      <c r="F8" s="162"/>
      <c r="G8" s="162"/>
      <c r="H8" s="162"/>
      <c r="I8" s="162"/>
      <c r="J8" s="162"/>
      <c r="K8" s="162"/>
      <c r="M8" s="38" t="s">
        <v>4</v>
      </c>
    </row>
    <row r="9" spans="2:18" s="1" customFormat="1" ht="33.6" customHeight="1">
      <c r="D9" s="151" t="s">
        <v>257</v>
      </c>
      <c r="E9" s="152"/>
      <c r="F9" s="152"/>
      <c r="G9" s="152"/>
      <c r="H9" s="152"/>
      <c r="I9" s="152"/>
      <c r="J9" s="152"/>
      <c r="K9" s="152"/>
      <c r="L9" s="34"/>
      <c r="M9" s="38" t="s">
        <v>5</v>
      </c>
    </row>
    <row r="10" spans="2:18" s="1" customFormat="1" ht="17.399999999999999" customHeight="1" thickBot="1">
      <c r="I10" s="36"/>
      <c r="J10" s="38"/>
    </row>
    <row r="11" spans="2:18" s="1" customFormat="1" ht="17.399999999999999" customHeight="1" thickBot="1">
      <c r="C11" s="154" t="s">
        <v>66</v>
      </c>
      <c r="D11" s="155"/>
      <c r="E11" s="155"/>
      <c r="F11" s="155"/>
      <c r="G11" s="155"/>
      <c r="H11" s="155"/>
      <c r="I11" s="155"/>
      <c r="J11" s="155"/>
      <c r="K11" s="155"/>
      <c r="L11" s="155"/>
      <c r="M11" s="156"/>
    </row>
    <row r="12" spans="2:18" s="1" customFormat="1">
      <c r="C12" s="39"/>
      <c r="D12" s="39"/>
      <c r="E12" s="39"/>
      <c r="F12" s="39"/>
      <c r="G12" s="39"/>
      <c r="H12" s="39"/>
      <c r="I12" s="39"/>
      <c r="J12" s="39"/>
      <c r="K12" s="157"/>
      <c r="L12" s="157"/>
      <c r="M12" s="157"/>
    </row>
    <row r="13" spans="2:18" s="1" customFormat="1" ht="29.4" customHeight="1">
      <c r="C13" s="40"/>
      <c r="D13" s="151" t="s">
        <v>258</v>
      </c>
      <c r="E13" s="151"/>
      <c r="F13" s="151"/>
      <c r="G13" s="151"/>
      <c r="H13" s="151"/>
      <c r="I13" s="151"/>
      <c r="J13" s="151"/>
      <c r="K13" s="151"/>
      <c r="M13" s="38" t="s">
        <v>3</v>
      </c>
    </row>
    <row r="14" spans="2:18" s="1" customFormat="1" ht="34.799999999999997" customHeight="1">
      <c r="C14" s="40"/>
      <c r="D14" s="161" t="s">
        <v>259</v>
      </c>
      <c r="E14" s="162"/>
      <c r="F14" s="162"/>
      <c r="G14" s="162"/>
      <c r="H14" s="162"/>
      <c r="I14" s="162"/>
      <c r="J14" s="162"/>
      <c r="K14" s="162"/>
      <c r="M14" s="38" t="s">
        <v>4</v>
      </c>
    </row>
    <row r="15" spans="2:18" s="1" customFormat="1" ht="48" customHeight="1">
      <c r="C15" s="40"/>
      <c r="D15" s="151" t="s">
        <v>260</v>
      </c>
      <c r="E15" s="152"/>
      <c r="F15" s="152"/>
      <c r="G15" s="152"/>
      <c r="H15" s="152"/>
      <c r="I15" s="152"/>
      <c r="J15" s="152"/>
      <c r="K15" s="152"/>
      <c r="L15" s="34"/>
      <c r="M15" s="38" t="s">
        <v>5</v>
      </c>
    </row>
    <row r="16" spans="2:18" s="1" customFormat="1" ht="14.4" customHeight="1" thickBot="1">
      <c r="K16" s="36"/>
      <c r="L16" s="36"/>
      <c r="M16" s="36"/>
    </row>
    <row r="17" spans="3:13" s="1" customFormat="1" ht="23.4" customHeight="1" thickBot="1">
      <c r="C17" s="154" t="s">
        <v>261</v>
      </c>
      <c r="D17" s="155"/>
      <c r="E17" s="155"/>
      <c r="F17" s="155"/>
      <c r="G17" s="155"/>
      <c r="H17" s="155"/>
      <c r="I17" s="155"/>
      <c r="J17" s="155"/>
      <c r="K17" s="155"/>
      <c r="L17" s="155"/>
      <c r="M17" s="156"/>
    </row>
    <row r="18" spans="3:13" s="1" customFormat="1">
      <c r="C18" s="39"/>
      <c r="D18" s="39"/>
      <c r="E18" s="39"/>
      <c r="F18" s="39"/>
      <c r="G18" s="39"/>
      <c r="H18" s="39"/>
      <c r="I18" s="39"/>
      <c r="J18" s="39"/>
      <c r="K18" s="39"/>
      <c r="L18" s="39"/>
      <c r="M18" s="39"/>
    </row>
    <row r="19" spans="3:13" s="1" customFormat="1" ht="24" customHeight="1">
      <c r="C19" s="39"/>
      <c r="D19" s="151" t="s">
        <v>262</v>
      </c>
      <c r="E19" s="152"/>
      <c r="F19" s="152"/>
      <c r="G19" s="152"/>
      <c r="H19" s="152"/>
      <c r="I19" s="152"/>
      <c r="J19" s="152"/>
      <c r="K19" s="152"/>
      <c r="L19" s="39"/>
      <c r="M19" s="38" t="s">
        <v>3</v>
      </c>
    </row>
    <row r="20" spans="3:13" s="1" customFormat="1" ht="46.8" customHeight="1">
      <c r="D20" s="151" t="s">
        <v>263</v>
      </c>
      <c r="E20" s="152"/>
      <c r="F20" s="152"/>
      <c r="G20" s="152"/>
      <c r="H20" s="152"/>
      <c r="I20" s="152"/>
      <c r="J20" s="152"/>
      <c r="K20" s="152"/>
      <c r="L20" s="34"/>
      <c r="M20" s="38" t="s">
        <v>4</v>
      </c>
    </row>
    <row r="21" spans="3:13" s="1" customFormat="1" ht="33.6" customHeight="1">
      <c r="D21" s="151" t="s">
        <v>264</v>
      </c>
      <c r="E21" s="152"/>
      <c r="F21" s="152"/>
      <c r="G21" s="152"/>
      <c r="H21" s="152"/>
      <c r="I21" s="152"/>
      <c r="J21" s="152"/>
      <c r="K21" s="152"/>
      <c r="L21" s="34"/>
      <c r="M21" s="38" t="s">
        <v>5</v>
      </c>
    </row>
    <row r="22" spans="3:13" s="1" customFormat="1"/>
    <row r="23" spans="3:13" s="1" customFormat="1"/>
    <row r="24" spans="3:13" s="1" customFormat="1"/>
    <row r="25" spans="3:13" s="1" customFormat="1" ht="33.6" customHeight="1"/>
    <row r="26" spans="3:13" s="1" customFormat="1" ht="33" customHeight="1"/>
    <row r="27" spans="3:13" s="1" customFormat="1" ht="38.4" customHeight="1"/>
    <row r="28" spans="3:13" s="1" customFormat="1"/>
    <row r="29" spans="3:13" s="1" customFormat="1" ht="30.6" customHeight="1"/>
    <row r="30" spans="3:13" s="1" customFormat="1" ht="13.2" customHeight="1"/>
    <row r="31" spans="3:13" s="1" customFormat="1" ht="24.6" customHeight="1"/>
    <row r="32" spans="3:13" s="1" customFormat="1" ht="25.2" customHeight="1"/>
    <row r="33" spans="2:14" ht="34.799999999999997" customHeight="1">
      <c r="B33" s="1"/>
      <c r="C33" s="1"/>
      <c r="D33" s="1"/>
      <c r="E33" s="1"/>
      <c r="F33" s="1"/>
      <c r="G33" s="1"/>
      <c r="H33" s="1"/>
      <c r="I33" s="1"/>
      <c r="J33" s="1"/>
      <c r="K33" s="1"/>
      <c r="L33" s="1"/>
      <c r="M33" s="1"/>
      <c r="N33" s="1"/>
    </row>
    <row r="34" spans="2:14" ht="30.6" customHeight="1">
      <c r="B34" s="1"/>
      <c r="C34" s="1"/>
      <c r="D34" s="151"/>
      <c r="E34" s="152"/>
      <c r="F34" s="152"/>
      <c r="G34" s="152"/>
      <c r="H34" s="152"/>
      <c r="I34" s="152"/>
      <c r="J34" s="152"/>
      <c r="K34" s="152"/>
      <c r="L34" s="34"/>
      <c r="M34" s="38"/>
      <c r="N34" s="1"/>
    </row>
    <row r="35" spans="2:14">
      <c r="B35" s="1"/>
      <c r="C35" s="41"/>
      <c r="D35" s="1"/>
      <c r="E35" s="1"/>
      <c r="F35" s="1"/>
      <c r="G35" s="1"/>
      <c r="H35" s="1"/>
      <c r="I35" s="1"/>
      <c r="J35" s="1"/>
      <c r="K35" s="1"/>
      <c r="L35" s="1"/>
      <c r="M35" s="1"/>
      <c r="N35" s="1"/>
    </row>
    <row r="36" spans="2:14">
      <c r="B36" s="1"/>
      <c r="C36" s="1"/>
      <c r="D36" s="1"/>
      <c r="E36" s="1"/>
      <c r="F36" s="1"/>
      <c r="G36" s="1"/>
      <c r="H36" s="1"/>
      <c r="I36" s="1"/>
      <c r="J36" s="1"/>
      <c r="K36" s="1"/>
      <c r="L36" s="1"/>
      <c r="M36" s="1"/>
      <c r="N36" s="1"/>
    </row>
    <row r="37" spans="2:14">
      <c r="B37" s="1"/>
      <c r="C37" s="1"/>
      <c r="D37" s="1"/>
      <c r="E37" s="1"/>
      <c r="F37" s="1"/>
      <c r="G37" s="1"/>
      <c r="H37" s="1"/>
      <c r="I37" s="1"/>
      <c r="J37" s="1"/>
      <c r="K37" s="1"/>
      <c r="L37" s="1"/>
      <c r="M37" s="1"/>
      <c r="N37" s="1"/>
    </row>
    <row r="38" spans="2:14">
      <c r="B38" s="1"/>
      <c r="C38" s="1"/>
      <c r="D38" s="1"/>
      <c r="E38" s="1"/>
      <c r="F38" s="1"/>
      <c r="G38" s="1"/>
      <c r="H38" s="1"/>
      <c r="I38" s="1"/>
      <c r="J38" s="1"/>
      <c r="K38" s="1"/>
      <c r="L38" s="1"/>
      <c r="M38" s="1"/>
      <c r="N38" s="1"/>
    </row>
    <row r="39" spans="2:14">
      <c r="B39" s="1"/>
      <c r="C39" s="1"/>
      <c r="D39" s="1"/>
      <c r="E39" s="1"/>
      <c r="F39" s="1"/>
      <c r="G39" s="1"/>
      <c r="H39" s="1"/>
      <c r="I39" s="1"/>
      <c r="J39" s="1"/>
      <c r="K39" s="1"/>
      <c r="L39" s="1"/>
      <c r="M39" s="1"/>
      <c r="N39" s="1"/>
    </row>
  </sheetData>
  <sheetProtection password="C1EC" sheet="1" objects="1" scenarios="1"/>
  <mergeCells count="15">
    <mergeCell ref="C11:M11"/>
    <mergeCell ref="C5:M5"/>
    <mergeCell ref="K6:M6"/>
    <mergeCell ref="D7:K7"/>
    <mergeCell ref="D8:K8"/>
    <mergeCell ref="D9:K9"/>
    <mergeCell ref="D34:K34"/>
    <mergeCell ref="D20:K20"/>
    <mergeCell ref="D21:K21"/>
    <mergeCell ref="K12:M12"/>
    <mergeCell ref="D13:K13"/>
    <mergeCell ref="D14:K14"/>
    <mergeCell ref="D15:K15"/>
    <mergeCell ref="C17:M17"/>
    <mergeCell ref="D19:K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B1:R28"/>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6384" width="11.5546875" style="31"/>
  </cols>
  <sheetData>
    <row r="1" spans="2:18" ht="15" thickBot="1">
      <c r="O1" s="1"/>
      <c r="P1" s="1"/>
      <c r="Q1" s="1"/>
      <c r="R1" s="1"/>
    </row>
    <row r="2" spans="2:18" s="1" customFormat="1" ht="23.4" customHeight="1" thickBot="1">
      <c r="B2" s="90" t="str">
        <f>'Tabla Resultados MOT'!F10</f>
        <v>MOT.2.2</v>
      </c>
      <c r="C2" s="91" t="str">
        <f>'Tabla Resultados MOT'!G10</f>
        <v>Transición ecológica justa</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265</v>
      </c>
      <c r="D5" s="159"/>
      <c r="E5" s="159"/>
      <c r="F5" s="159"/>
      <c r="G5" s="159"/>
      <c r="H5" s="159"/>
      <c r="I5" s="159"/>
      <c r="J5" s="159"/>
      <c r="K5" s="159"/>
      <c r="L5" s="159"/>
      <c r="M5" s="160"/>
    </row>
    <row r="6" spans="2:18" s="1" customFormat="1" ht="15" customHeight="1">
      <c r="C6" s="48"/>
      <c r="D6" s="48"/>
      <c r="E6" s="48"/>
      <c r="F6" s="48"/>
      <c r="G6" s="48"/>
      <c r="H6" s="48"/>
      <c r="I6" s="48"/>
      <c r="J6" s="48"/>
      <c r="K6" s="157"/>
      <c r="L6" s="157"/>
      <c r="M6" s="157"/>
    </row>
    <row r="7" spans="2:18" s="1" customFormat="1" ht="39.6" customHeight="1">
      <c r="C7" s="33"/>
      <c r="D7" s="151" t="s">
        <v>266</v>
      </c>
      <c r="E7" s="151"/>
      <c r="F7" s="151"/>
      <c r="G7" s="151"/>
      <c r="H7" s="151"/>
      <c r="I7" s="151"/>
      <c r="J7" s="151"/>
      <c r="K7" s="151"/>
      <c r="M7" s="38" t="s">
        <v>3</v>
      </c>
    </row>
    <row r="8" spans="2:18" s="1" customFormat="1" ht="55.2" customHeight="1">
      <c r="D8" s="161" t="s">
        <v>267</v>
      </c>
      <c r="E8" s="162"/>
      <c r="F8" s="162"/>
      <c r="G8" s="162"/>
      <c r="H8" s="162"/>
      <c r="I8" s="162"/>
      <c r="J8" s="162"/>
      <c r="K8" s="162"/>
      <c r="M8" s="38" t="s">
        <v>4</v>
      </c>
    </row>
    <row r="9" spans="2:18" s="1" customFormat="1" ht="55.2" customHeight="1">
      <c r="D9" s="151" t="s">
        <v>268</v>
      </c>
      <c r="E9" s="152"/>
      <c r="F9" s="152"/>
      <c r="G9" s="152"/>
      <c r="H9" s="152"/>
      <c r="I9" s="152"/>
      <c r="J9" s="152"/>
      <c r="K9" s="152"/>
      <c r="L9" s="34"/>
      <c r="M9" s="38" t="s">
        <v>5</v>
      </c>
    </row>
    <row r="10" spans="2:18" s="1" customFormat="1" ht="17.399999999999999" customHeight="1">
      <c r="I10" s="36"/>
      <c r="J10" s="38"/>
    </row>
    <row r="11" spans="2:18" s="1" customFormat="1"/>
    <row r="12" spans="2:18" s="1" customFormat="1"/>
    <row r="13" spans="2:18" s="1" customFormat="1"/>
    <row r="14" spans="2:18" s="1" customFormat="1" ht="33.6" customHeight="1"/>
    <row r="15" spans="2:18" s="1" customFormat="1" ht="33" customHeight="1"/>
    <row r="16" spans="2:18" s="1" customFormat="1" ht="38.4" customHeight="1"/>
    <row r="17" spans="2:14" s="1" customFormat="1"/>
    <row r="18" spans="2:14" s="1" customFormat="1" ht="30.6" customHeight="1"/>
    <row r="19" spans="2:14" s="1" customFormat="1" ht="13.2" customHeight="1"/>
    <row r="20" spans="2:14" s="1" customFormat="1" ht="24.6" customHeight="1"/>
    <row r="21" spans="2:14" s="1" customFormat="1" ht="25.2" customHeight="1"/>
    <row r="22" spans="2:14" ht="34.799999999999997" customHeight="1">
      <c r="B22" s="1"/>
      <c r="C22" s="1"/>
      <c r="D22" s="1"/>
      <c r="E22" s="1"/>
      <c r="F22" s="1"/>
      <c r="G22" s="1"/>
      <c r="H22" s="1"/>
      <c r="I22" s="1"/>
      <c r="J22" s="1"/>
      <c r="K22" s="1"/>
      <c r="L22" s="1"/>
      <c r="M22" s="1"/>
      <c r="N22" s="1"/>
    </row>
    <row r="23" spans="2:14" ht="30.6" customHeight="1">
      <c r="B23" s="1"/>
      <c r="C23" s="1"/>
      <c r="D23" s="151"/>
      <c r="E23" s="152"/>
      <c r="F23" s="152"/>
      <c r="G23" s="152"/>
      <c r="H23" s="152"/>
      <c r="I23" s="152"/>
      <c r="J23" s="152"/>
      <c r="K23" s="152"/>
      <c r="L23" s="34"/>
      <c r="M23" s="38"/>
      <c r="N23" s="1"/>
    </row>
    <row r="24" spans="2:14">
      <c r="B24" s="1"/>
      <c r="C24" s="41"/>
      <c r="D24" s="1"/>
      <c r="E24" s="1"/>
      <c r="F24" s="1"/>
      <c r="G24" s="1"/>
      <c r="H24" s="1"/>
      <c r="I24" s="1"/>
      <c r="J24" s="1"/>
      <c r="K24" s="1"/>
      <c r="L24" s="1"/>
      <c r="M24" s="1"/>
      <c r="N24" s="1"/>
    </row>
    <row r="25" spans="2:14">
      <c r="B25" s="1"/>
      <c r="C25" s="1"/>
      <c r="D25" s="1"/>
      <c r="E25" s="1"/>
      <c r="F25" s="1"/>
      <c r="G25" s="1"/>
      <c r="H25" s="1"/>
      <c r="I25" s="1"/>
      <c r="J25" s="1"/>
      <c r="K25" s="1"/>
      <c r="L25" s="1"/>
      <c r="M25" s="1"/>
      <c r="N25" s="1"/>
    </row>
    <row r="26" spans="2:14">
      <c r="B26" s="1"/>
      <c r="C26" s="1"/>
      <c r="D26" s="1"/>
      <c r="E26" s="1"/>
      <c r="F26" s="1"/>
      <c r="G26" s="1"/>
      <c r="H26" s="1"/>
      <c r="I26" s="1"/>
      <c r="J26" s="1"/>
      <c r="K26" s="1"/>
      <c r="L26" s="1"/>
      <c r="M26" s="1"/>
      <c r="N26" s="1"/>
    </row>
    <row r="27" spans="2:14">
      <c r="B27" s="1"/>
      <c r="C27" s="1"/>
      <c r="D27" s="1"/>
      <c r="E27" s="1"/>
      <c r="F27" s="1"/>
      <c r="G27" s="1"/>
      <c r="H27" s="1"/>
      <c r="I27" s="1"/>
      <c r="J27" s="1"/>
      <c r="K27" s="1"/>
      <c r="L27" s="1"/>
      <c r="M27" s="1"/>
      <c r="N27" s="1"/>
    </row>
    <row r="28" spans="2:14">
      <c r="B28" s="1"/>
      <c r="C28" s="1"/>
      <c r="D28" s="1"/>
      <c r="E28" s="1"/>
      <c r="F28" s="1"/>
      <c r="G28" s="1"/>
      <c r="H28" s="1"/>
      <c r="I28" s="1"/>
      <c r="J28" s="1"/>
      <c r="K28" s="1"/>
      <c r="L28" s="1"/>
      <c r="M28" s="1"/>
      <c r="N28" s="1"/>
    </row>
  </sheetData>
  <sheetProtection password="C1EC" sheet="1" objects="1" scenarios="1"/>
  <mergeCells count="6">
    <mergeCell ref="D23:K23"/>
    <mergeCell ref="C5:M5"/>
    <mergeCell ref="K6:M6"/>
    <mergeCell ref="D7:K7"/>
    <mergeCell ref="D8:K8"/>
    <mergeCell ref="D9:K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dimension ref="B1:R81"/>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MOT'!F11</f>
        <v>MOT.3.1</v>
      </c>
      <c r="C2" s="91" t="str">
        <f>'Tabla Resultados MOT'!G11</f>
        <v>Ocupación del suelo racional y equilibrada. Regeneración frente a expansión</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269</v>
      </c>
      <c r="D5" s="159"/>
      <c r="E5" s="159"/>
      <c r="F5" s="159"/>
      <c r="G5" s="159"/>
      <c r="H5" s="159"/>
      <c r="I5" s="159"/>
      <c r="J5" s="159"/>
      <c r="K5" s="159"/>
      <c r="L5" s="159"/>
      <c r="M5" s="160"/>
    </row>
    <row r="6" spans="2:18" s="1" customFormat="1" ht="15" customHeight="1">
      <c r="C6" s="48"/>
      <c r="D6" s="48"/>
      <c r="E6" s="48"/>
      <c r="F6" s="48"/>
      <c r="G6" s="48"/>
      <c r="H6" s="48"/>
      <c r="I6" s="48"/>
      <c r="J6" s="48"/>
      <c r="K6" s="157" t="s">
        <v>83</v>
      </c>
      <c r="L6" s="157"/>
      <c r="M6" s="157"/>
    </row>
    <row r="7" spans="2:18" s="1" customFormat="1" ht="15" customHeight="1">
      <c r="C7" s="53"/>
      <c r="D7" s="151"/>
      <c r="E7" s="151"/>
      <c r="F7" s="151"/>
      <c r="G7" s="151"/>
      <c r="H7" s="151"/>
      <c r="I7" s="151"/>
      <c r="J7" s="151"/>
      <c r="K7" s="151"/>
      <c r="L7" s="51"/>
      <c r="M7" s="51"/>
    </row>
    <row r="8" spans="2:18" s="1" customFormat="1" ht="63.6" customHeight="1">
      <c r="C8" s="33"/>
      <c r="D8" s="151" t="s">
        <v>271</v>
      </c>
      <c r="E8" s="151"/>
      <c r="F8" s="151"/>
      <c r="G8" s="151"/>
      <c r="H8" s="151"/>
      <c r="I8" s="151"/>
      <c r="J8" s="151"/>
      <c r="K8" s="151"/>
      <c r="M8" s="35" t="s">
        <v>84</v>
      </c>
    </row>
    <row r="9" spans="2:18" s="1" customFormat="1" ht="46.8" customHeight="1">
      <c r="D9" s="151" t="s">
        <v>272</v>
      </c>
      <c r="E9" s="152"/>
      <c r="F9" s="152"/>
      <c r="G9" s="152"/>
      <c r="H9" s="152"/>
      <c r="I9" s="152"/>
      <c r="J9" s="152"/>
      <c r="K9" s="152"/>
      <c r="M9" s="35" t="s">
        <v>84</v>
      </c>
    </row>
    <row r="10" spans="2:18" s="1" customFormat="1" ht="46.8" customHeight="1">
      <c r="D10" s="151" t="s">
        <v>273</v>
      </c>
      <c r="E10" s="152"/>
      <c r="F10" s="152"/>
      <c r="G10" s="152"/>
      <c r="H10" s="152"/>
      <c r="I10" s="152"/>
      <c r="J10" s="152"/>
      <c r="K10" s="152"/>
      <c r="L10" s="34"/>
      <c r="M10" s="35" t="s">
        <v>84</v>
      </c>
    </row>
    <row r="11" spans="2:18" s="1" customFormat="1" ht="46.8" customHeight="1">
      <c r="D11" s="151" t="s">
        <v>274</v>
      </c>
      <c r="E11" s="152"/>
      <c r="F11" s="152"/>
      <c r="G11" s="152"/>
      <c r="H11" s="152"/>
      <c r="I11" s="152"/>
      <c r="J11" s="152"/>
      <c r="K11" s="152"/>
      <c r="L11" s="34"/>
      <c r="M11" s="35" t="s">
        <v>84</v>
      </c>
    </row>
    <row r="12" spans="2:18" s="1" customFormat="1" ht="46.8" customHeight="1">
      <c r="D12" s="151" t="s">
        <v>275</v>
      </c>
      <c r="E12" s="152"/>
      <c r="F12" s="152"/>
      <c r="G12" s="152"/>
      <c r="H12" s="152"/>
      <c r="I12" s="152"/>
      <c r="J12" s="152"/>
      <c r="K12" s="152"/>
      <c r="L12" s="34"/>
      <c r="M12" s="35" t="s">
        <v>84</v>
      </c>
    </row>
    <row r="13" spans="2:18" s="1" customFormat="1" ht="30.6" customHeight="1">
      <c r="D13" s="151" t="s">
        <v>276</v>
      </c>
      <c r="E13" s="152"/>
      <c r="F13" s="152"/>
      <c r="G13" s="152"/>
      <c r="H13" s="152"/>
      <c r="I13" s="152"/>
      <c r="J13" s="152"/>
      <c r="K13" s="152"/>
      <c r="L13" s="34"/>
      <c r="M13" s="35" t="s">
        <v>84</v>
      </c>
    </row>
    <row r="14" spans="2:18" s="1" customFormat="1" ht="64.2" customHeight="1">
      <c r="D14" s="151" t="s">
        <v>277</v>
      </c>
      <c r="E14" s="152"/>
      <c r="F14" s="152"/>
      <c r="G14" s="152"/>
      <c r="H14" s="152"/>
      <c r="I14" s="152"/>
      <c r="J14" s="152"/>
      <c r="K14" s="152"/>
      <c r="L14" s="34"/>
      <c r="M14" s="35" t="s">
        <v>84</v>
      </c>
    </row>
    <row r="15" spans="2:18" s="1" customFormat="1" ht="46.8" customHeight="1">
      <c r="D15" s="151" t="s">
        <v>278</v>
      </c>
      <c r="E15" s="152"/>
      <c r="F15" s="152"/>
      <c r="G15" s="152"/>
      <c r="H15" s="152"/>
      <c r="I15" s="152"/>
      <c r="J15" s="152"/>
      <c r="K15" s="152"/>
      <c r="L15" s="34"/>
      <c r="M15" s="35" t="s">
        <v>84</v>
      </c>
    </row>
    <row r="16" spans="2:18" s="1" customFormat="1" ht="46.8" customHeight="1">
      <c r="D16" s="151" t="s">
        <v>279</v>
      </c>
      <c r="E16" s="152"/>
      <c r="F16" s="152"/>
      <c r="G16" s="152"/>
      <c r="H16" s="152"/>
      <c r="I16" s="152"/>
      <c r="J16" s="152"/>
      <c r="K16" s="152"/>
      <c r="L16" s="34"/>
      <c r="M16" s="35" t="s">
        <v>84</v>
      </c>
    </row>
    <row r="17" spans="3:13" s="1" customFormat="1" ht="46.8" customHeight="1">
      <c r="D17" s="151" t="s">
        <v>280</v>
      </c>
      <c r="E17" s="152"/>
      <c r="F17" s="152"/>
      <c r="G17" s="152"/>
      <c r="H17" s="152"/>
      <c r="I17" s="152"/>
      <c r="J17" s="152"/>
      <c r="K17" s="152"/>
      <c r="L17" s="34"/>
      <c r="M17" s="35" t="s">
        <v>84</v>
      </c>
    </row>
    <row r="18" spans="3:13" s="1" customFormat="1" ht="46.8" customHeight="1">
      <c r="D18" s="151" t="s">
        <v>281</v>
      </c>
      <c r="E18" s="152"/>
      <c r="F18" s="152"/>
      <c r="G18" s="152"/>
      <c r="H18" s="152"/>
      <c r="I18" s="152"/>
      <c r="J18" s="152"/>
      <c r="K18" s="152"/>
      <c r="L18" s="34"/>
      <c r="M18" s="35" t="s">
        <v>84</v>
      </c>
    </row>
    <row r="19" spans="3:13" s="1" customFormat="1" ht="25.8" customHeight="1">
      <c r="D19" s="151" t="s">
        <v>282</v>
      </c>
      <c r="E19" s="151"/>
      <c r="F19" s="151"/>
      <c r="G19" s="151"/>
      <c r="H19" s="151"/>
      <c r="I19" s="151"/>
      <c r="J19" s="151"/>
      <c r="K19" s="151"/>
      <c r="L19" s="34"/>
      <c r="M19" s="35" t="s">
        <v>84</v>
      </c>
    </row>
    <row r="20" spans="3:13" s="1" customFormat="1" ht="19.2" customHeight="1">
      <c r="D20" s="47"/>
      <c r="E20" s="47"/>
      <c r="F20" s="47"/>
      <c r="G20" s="47"/>
      <c r="H20" s="47"/>
      <c r="I20" s="47"/>
      <c r="J20" s="47"/>
      <c r="K20" s="47"/>
      <c r="L20" s="34"/>
      <c r="M20" s="35"/>
    </row>
    <row r="21" spans="3:13" s="1" customFormat="1" ht="46.8" customHeight="1">
      <c r="D21" s="47"/>
      <c r="E21" s="34"/>
      <c r="F21" s="34"/>
      <c r="G21" s="34"/>
      <c r="H21" s="34"/>
      <c r="I21" s="34"/>
      <c r="J21" s="34"/>
      <c r="K21" s="36" t="s">
        <v>85</v>
      </c>
      <c r="L21" s="153" t="s">
        <v>232</v>
      </c>
      <c r="M21" s="153"/>
    </row>
    <row r="22" spans="3:13" s="1" customFormat="1" ht="17.399999999999999" customHeight="1" thickBot="1">
      <c r="I22" s="36"/>
      <c r="J22" s="38"/>
    </row>
    <row r="23" spans="3:13" s="1" customFormat="1" ht="38.4" customHeight="1" thickBot="1">
      <c r="C23" s="154" t="s">
        <v>68</v>
      </c>
      <c r="D23" s="155"/>
      <c r="E23" s="155"/>
      <c r="F23" s="155"/>
      <c r="G23" s="155"/>
      <c r="H23" s="155"/>
      <c r="I23" s="155"/>
      <c r="J23" s="155"/>
      <c r="K23" s="155"/>
      <c r="L23" s="155"/>
      <c r="M23" s="156"/>
    </row>
    <row r="24" spans="3:13" s="1" customFormat="1" ht="15.6" customHeight="1">
      <c r="C24" s="39"/>
      <c r="D24" s="39"/>
      <c r="E24" s="39"/>
      <c r="F24" s="39"/>
      <c r="G24" s="39"/>
      <c r="H24" s="39"/>
      <c r="I24" s="39"/>
      <c r="J24" s="39"/>
      <c r="K24" s="157"/>
      <c r="L24" s="157"/>
      <c r="M24" s="157"/>
    </row>
    <row r="25" spans="3:13" s="1" customFormat="1" ht="19.8" customHeight="1">
      <c r="C25" s="54" t="s">
        <v>283</v>
      </c>
      <c r="D25" s="151" t="s">
        <v>284</v>
      </c>
      <c r="E25" s="151"/>
      <c r="F25" s="151"/>
      <c r="G25" s="151"/>
      <c r="H25" s="151"/>
      <c r="I25" s="151"/>
      <c r="J25" s="151"/>
      <c r="K25" s="151"/>
      <c r="L25" s="39"/>
      <c r="M25" s="39"/>
    </row>
    <row r="26" spans="3:13" s="1" customFormat="1" ht="22.2" customHeight="1">
      <c r="C26" s="39"/>
      <c r="D26" s="151" t="s">
        <v>285</v>
      </c>
      <c r="E26" s="151"/>
      <c r="F26" s="151"/>
      <c r="G26" s="151"/>
      <c r="H26" s="151"/>
      <c r="I26" s="151"/>
      <c r="J26" s="151"/>
      <c r="K26" s="151"/>
      <c r="L26" s="39"/>
      <c r="M26" s="38" t="s">
        <v>3</v>
      </c>
    </row>
    <row r="27" spans="3:13" s="1" customFormat="1" ht="19.8" customHeight="1">
      <c r="C27" s="39"/>
      <c r="D27" s="151" t="s">
        <v>286</v>
      </c>
      <c r="E27" s="151"/>
      <c r="F27" s="151"/>
      <c r="G27" s="151"/>
      <c r="H27" s="151"/>
      <c r="I27" s="151"/>
      <c r="J27" s="151"/>
      <c r="K27" s="151"/>
      <c r="L27" s="39"/>
      <c r="M27" s="38" t="s">
        <v>4</v>
      </c>
    </row>
    <row r="28" spans="3:13" s="1" customFormat="1" ht="17.399999999999999" customHeight="1">
      <c r="C28" s="39"/>
      <c r="D28" s="151" t="s">
        <v>287</v>
      </c>
      <c r="E28" s="151"/>
      <c r="F28" s="151"/>
      <c r="G28" s="151"/>
      <c r="H28" s="151"/>
      <c r="I28" s="151"/>
      <c r="J28" s="151"/>
      <c r="K28" s="151"/>
      <c r="L28" s="39"/>
      <c r="M28" s="38" t="s">
        <v>5</v>
      </c>
    </row>
    <row r="29" spans="3:13" s="1" customFormat="1" ht="17.399999999999999" customHeight="1" thickBot="1">
      <c r="C29" s="39"/>
      <c r="D29" s="47"/>
      <c r="E29" s="47"/>
      <c r="F29" s="47"/>
      <c r="G29" s="47"/>
      <c r="H29" s="47"/>
      <c r="I29" s="47"/>
      <c r="J29" s="47"/>
      <c r="K29" s="47"/>
      <c r="L29" s="39"/>
      <c r="M29" s="50"/>
    </row>
    <row r="30" spans="3:13" s="1" customFormat="1" ht="17.399999999999999" customHeight="1" thickBot="1">
      <c r="C30" s="154" t="s">
        <v>69</v>
      </c>
      <c r="D30" s="155"/>
      <c r="E30" s="155"/>
      <c r="F30" s="155"/>
      <c r="G30" s="155"/>
      <c r="H30" s="155"/>
      <c r="I30" s="155"/>
      <c r="J30" s="155"/>
      <c r="K30" s="155"/>
      <c r="L30" s="155"/>
      <c r="M30" s="156"/>
    </row>
    <row r="31" spans="3:13" s="1" customFormat="1" ht="17.399999999999999" customHeight="1">
      <c r="C31" s="39"/>
      <c r="D31" s="39"/>
      <c r="E31" s="39"/>
      <c r="F31" s="39"/>
      <c r="G31" s="39"/>
      <c r="H31" s="39"/>
      <c r="I31" s="39"/>
      <c r="J31" s="39"/>
      <c r="K31" s="157"/>
      <c r="L31" s="157"/>
      <c r="M31" s="157"/>
    </row>
    <row r="32" spans="3:13" s="1" customFormat="1" ht="33.6" customHeight="1">
      <c r="C32" s="39"/>
      <c r="D32" s="151" t="s">
        <v>288</v>
      </c>
      <c r="E32" s="151"/>
      <c r="F32" s="151"/>
      <c r="G32" s="151"/>
      <c r="H32" s="151"/>
      <c r="I32" s="151"/>
      <c r="J32" s="151"/>
      <c r="K32" s="151"/>
      <c r="L32" s="39"/>
      <c r="M32" s="38" t="s">
        <v>3</v>
      </c>
    </row>
    <row r="33" spans="3:13" s="1" customFormat="1" ht="43.8" customHeight="1">
      <c r="C33" s="39"/>
      <c r="D33" s="151" t="s">
        <v>289</v>
      </c>
      <c r="E33" s="151"/>
      <c r="F33" s="151"/>
      <c r="G33" s="151"/>
      <c r="H33" s="151"/>
      <c r="I33" s="151"/>
      <c r="J33" s="151"/>
      <c r="K33" s="151"/>
      <c r="L33" s="39"/>
      <c r="M33" s="38" t="s">
        <v>4</v>
      </c>
    </row>
    <row r="34" spans="3:13" s="1" customFormat="1" ht="43.2" customHeight="1">
      <c r="C34" s="39"/>
      <c r="D34" s="151" t="s">
        <v>290</v>
      </c>
      <c r="E34" s="151"/>
      <c r="F34" s="151"/>
      <c r="G34" s="151"/>
      <c r="H34" s="151"/>
      <c r="I34" s="151"/>
      <c r="J34" s="151"/>
      <c r="K34" s="151"/>
      <c r="L34" s="39"/>
      <c r="M34" s="38" t="s">
        <v>5</v>
      </c>
    </row>
    <row r="35" spans="3:13" s="1" customFormat="1" ht="17.399999999999999" customHeight="1" thickBot="1">
      <c r="C35" s="39"/>
      <c r="D35" s="47"/>
      <c r="E35" s="47"/>
      <c r="F35" s="47"/>
      <c r="G35" s="47"/>
      <c r="H35" s="47"/>
      <c r="I35" s="47"/>
      <c r="J35" s="47"/>
      <c r="K35" s="47"/>
      <c r="L35" s="39"/>
      <c r="M35" s="50"/>
    </row>
    <row r="36" spans="3:13" s="1" customFormat="1" ht="39" customHeight="1" thickBot="1">
      <c r="C36" s="154" t="s">
        <v>70</v>
      </c>
      <c r="D36" s="155"/>
      <c r="E36" s="155"/>
      <c r="F36" s="155"/>
      <c r="G36" s="155"/>
      <c r="H36" s="155"/>
      <c r="I36" s="155"/>
      <c r="J36" s="155"/>
      <c r="K36" s="155"/>
      <c r="L36" s="155"/>
      <c r="M36" s="156"/>
    </row>
    <row r="37" spans="3:13" s="1" customFormat="1" ht="20.399999999999999" customHeight="1">
      <c r="C37" s="48"/>
      <c r="D37" s="48"/>
      <c r="E37" s="48"/>
      <c r="F37" s="48"/>
      <c r="G37" s="48"/>
      <c r="H37" s="48"/>
      <c r="I37" s="48"/>
      <c r="J37" s="48"/>
      <c r="K37" s="157" t="s">
        <v>83</v>
      </c>
      <c r="L37" s="157"/>
      <c r="M37" s="157"/>
    </row>
    <row r="38" spans="3:13" s="1" customFormat="1" ht="33" customHeight="1">
      <c r="C38" s="33"/>
      <c r="D38" s="151" t="s">
        <v>291</v>
      </c>
      <c r="E38" s="151"/>
      <c r="F38" s="151"/>
      <c r="G38" s="151"/>
      <c r="H38" s="151"/>
      <c r="I38" s="151"/>
      <c r="J38" s="151"/>
      <c r="K38" s="151"/>
      <c r="M38" s="35" t="s">
        <v>84</v>
      </c>
    </row>
    <row r="39" spans="3:13" s="1" customFormat="1" ht="45" customHeight="1">
      <c r="D39" s="161" t="s">
        <v>292</v>
      </c>
      <c r="E39" s="162"/>
      <c r="F39" s="162"/>
      <c r="G39" s="162"/>
      <c r="H39" s="162"/>
      <c r="I39" s="162"/>
      <c r="J39" s="162"/>
      <c r="K39" s="162"/>
      <c r="M39" s="35" t="s">
        <v>84</v>
      </c>
    </row>
    <row r="40" spans="3:13" s="1" customFormat="1" ht="33.6" customHeight="1">
      <c r="D40" s="151" t="s">
        <v>293</v>
      </c>
      <c r="E40" s="152"/>
      <c r="F40" s="152"/>
      <c r="G40" s="152"/>
      <c r="H40" s="152"/>
      <c r="I40" s="152"/>
      <c r="J40" s="152"/>
      <c r="K40" s="152"/>
      <c r="L40" s="34"/>
      <c r="M40" s="35" t="s">
        <v>84</v>
      </c>
    </row>
    <row r="41" spans="3:13" s="1" customFormat="1" ht="47.4" customHeight="1">
      <c r="C41" s="13"/>
      <c r="D41" s="151" t="s">
        <v>294</v>
      </c>
      <c r="E41" s="152"/>
      <c r="F41" s="152"/>
      <c r="G41" s="152"/>
      <c r="H41" s="152"/>
      <c r="I41" s="152"/>
      <c r="J41" s="152"/>
      <c r="K41" s="152"/>
      <c r="M41" s="35" t="s">
        <v>84</v>
      </c>
    </row>
    <row r="42" spans="3:13" s="1" customFormat="1" ht="30.6" customHeight="1">
      <c r="C42" s="13"/>
      <c r="D42" s="151" t="s">
        <v>293</v>
      </c>
      <c r="E42" s="152"/>
      <c r="F42" s="152"/>
      <c r="G42" s="152"/>
      <c r="H42" s="152"/>
      <c r="I42" s="152"/>
      <c r="J42" s="152"/>
      <c r="K42" s="152"/>
      <c r="M42" s="35" t="s">
        <v>84</v>
      </c>
    </row>
    <row r="43" spans="3:13" s="1" customFormat="1" ht="33" customHeight="1">
      <c r="C43" s="13"/>
      <c r="D43" s="151" t="s">
        <v>294</v>
      </c>
      <c r="E43" s="152"/>
      <c r="F43" s="152"/>
      <c r="G43" s="152"/>
      <c r="H43" s="152"/>
      <c r="I43" s="152"/>
      <c r="J43" s="152"/>
      <c r="K43" s="152"/>
      <c r="M43" s="35" t="s">
        <v>84</v>
      </c>
    </row>
    <row r="44" spans="3:13" s="1" customFormat="1" ht="31.8" customHeight="1">
      <c r="C44" s="13"/>
      <c r="D44" s="151" t="s">
        <v>295</v>
      </c>
      <c r="E44" s="152"/>
      <c r="F44" s="152"/>
      <c r="G44" s="152"/>
      <c r="H44" s="152"/>
      <c r="I44" s="152"/>
      <c r="J44" s="152"/>
      <c r="K44" s="152"/>
      <c r="M44" s="35" t="s">
        <v>84</v>
      </c>
    </row>
    <row r="45" spans="3:13" s="1" customFormat="1" ht="26.4" customHeight="1">
      <c r="C45" s="47" t="s">
        <v>296</v>
      </c>
      <c r="D45" s="151" t="s">
        <v>298</v>
      </c>
      <c r="E45" s="152"/>
      <c r="F45" s="152"/>
      <c r="G45" s="152"/>
      <c r="H45" s="152"/>
      <c r="I45" s="152"/>
      <c r="J45" s="152"/>
      <c r="K45" s="152"/>
      <c r="L45" s="39"/>
      <c r="M45" s="39"/>
    </row>
    <row r="46" spans="3:13" s="1" customFormat="1" ht="43.8" customHeight="1">
      <c r="C46" s="39"/>
      <c r="D46" s="151" t="s">
        <v>297</v>
      </c>
      <c r="E46" s="152"/>
      <c r="F46" s="152"/>
      <c r="G46" s="152"/>
      <c r="H46" s="152"/>
      <c r="I46" s="152"/>
      <c r="J46" s="152"/>
      <c r="K46" s="152"/>
      <c r="L46" s="39"/>
      <c r="M46" s="35" t="s">
        <v>84</v>
      </c>
    </row>
    <row r="47" spans="3:13" s="1" customFormat="1" ht="39" customHeight="1">
      <c r="D47" s="151" t="s">
        <v>299</v>
      </c>
      <c r="E47" s="152"/>
      <c r="F47" s="152"/>
      <c r="G47" s="152"/>
      <c r="H47" s="152"/>
      <c r="I47" s="152"/>
      <c r="J47" s="152"/>
      <c r="K47" s="152"/>
      <c r="L47" s="34"/>
      <c r="M47" s="50" t="s">
        <v>214</v>
      </c>
    </row>
    <row r="48" spans="3:13" s="1" customFormat="1" ht="54.6" customHeight="1">
      <c r="D48" s="151" t="s">
        <v>300</v>
      </c>
      <c r="E48" s="152"/>
      <c r="F48" s="152"/>
      <c r="G48" s="152"/>
      <c r="H48" s="152"/>
      <c r="I48" s="152"/>
      <c r="J48" s="152"/>
      <c r="K48" s="152"/>
      <c r="L48" s="34"/>
      <c r="M48" s="50" t="s">
        <v>215</v>
      </c>
    </row>
    <row r="49" spans="2:13" s="1" customFormat="1" ht="22.2" customHeight="1">
      <c r="C49" s="54" t="s">
        <v>301</v>
      </c>
      <c r="D49" s="151" t="s">
        <v>302</v>
      </c>
      <c r="E49" s="152"/>
      <c r="F49" s="152"/>
      <c r="G49" s="152"/>
      <c r="H49" s="152"/>
      <c r="I49" s="152"/>
      <c r="J49" s="152"/>
      <c r="K49" s="152"/>
      <c r="L49" s="36"/>
      <c r="M49" s="36"/>
    </row>
    <row r="50" spans="2:13" s="1" customFormat="1" ht="43.2" customHeight="1">
      <c r="D50" s="151" t="s">
        <v>303</v>
      </c>
      <c r="E50" s="152"/>
      <c r="F50" s="152"/>
      <c r="G50" s="152"/>
      <c r="H50" s="152"/>
      <c r="I50" s="152"/>
      <c r="J50" s="152"/>
      <c r="K50" s="152"/>
      <c r="L50" s="36"/>
      <c r="M50" s="35" t="s">
        <v>84</v>
      </c>
    </row>
    <row r="51" spans="2:13" s="1" customFormat="1" ht="32.4" customHeight="1">
      <c r="D51" s="151" t="s">
        <v>304</v>
      </c>
      <c r="E51" s="152"/>
      <c r="F51" s="152"/>
      <c r="G51" s="152"/>
      <c r="H51" s="152"/>
      <c r="I51" s="152"/>
      <c r="J51" s="152"/>
      <c r="K51" s="152"/>
      <c r="L51" s="36"/>
      <c r="M51" s="50" t="s">
        <v>214</v>
      </c>
    </row>
    <row r="52" spans="2:13" s="1" customFormat="1" ht="31.2" customHeight="1">
      <c r="D52" s="151" t="s">
        <v>305</v>
      </c>
      <c r="E52" s="152"/>
      <c r="F52" s="152"/>
      <c r="G52" s="152"/>
      <c r="H52" s="152"/>
      <c r="I52" s="152"/>
      <c r="J52" s="152"/>
      <c r="K52" s="152"/>
      <c r="L52" s="36"/>
      <c r="M52" s="50" t="s">
        <v>215</v>
      </c>
    </row>
    <row r="53" spans="2:13" s="1" customFormat="1" ht="19.8" customHeight="1">
      <c r="K53" s="36"/>
      <c r="L53" s="36"/>
      <c r="M53" s="36"/>
    </row>
    <row r="54" spans="2:13" s="1" customFormat="1" ht="54.6" customHeight="1">
      <c r="K54" s="36" t="s">
        <v>85</v>
      </c>
      <c r="L54" s="153" t="s">
        <v>306</v>
      </c>
      <c r="M54" s="153"/>
    </row>
    <row r="55" spans="2:13" s="1" customFormat="1" ht="17.399999999999999" customHeight="1" thickBot="1">
      <c r="K55" s="36"/>
      <c r="L55" s="36"/>
      <c r="M55" s="36"/>
    </row>
    <row r="56" spans="2:13" s="1" customFormat="1" ht="20.399999999999999" customHeight="1" thickBot="1">
      <c r="B56" s="57"/>
      <c r="C56" s="154" t="s">
        <v>307</v>
      </c>
      <c r="D56" s="155"/>
      <c r="E56" s="155"/>
      <c r="F56" s="155"/>
      <c r="G56" s="155"/>
      <c r="H56" s="155"/>
      <c r="I56" s="155"/>
      <c r="J56" s="155"/>
      <c r="K56" s="155"/>
      <c r="L56" s="155"/>
      <c r="M56" s="156"/>
    </row>
    <row r="57" spans="2:13" s="1" customFormat="1" ht="20.399999999999999" customHeight="1">
      <c r="C57" s="39"/>
      <c r="D57" s="39"/>
      <c r="E57" s="39"/>
      <c r="F57" s="39"/>
      <c r="G57" s="39"/>
      <c r="H57" s="39"/>
      <c r="I57" s="39"/>
      <c r="J57" s="39"/>
      <c r="K57" s="157" t="s">
        <v>83</v>
      </c>
      <c r="L57" s="157"/>
      <c r="M57" s="157"/>
    </row>
    <row r="58" spans="2:13" s="1" customFormat="1" ht="22.2" customHeight="1">
      <c r="C58" s="47" t="s">
        <v>308</v>
      </c>
      <c r="D58" s="151" t="s">
        <v>309</v>
      </c>
      <c r="E58" s="152"/>
      <c r="F58" s="152"/>
      <c r="G58" s="152"/>
      <c r="H58" s="152"/>
      <c r="I58" s="152"/>
      <c r="J58" s="152"/>
      <c r="K58" s="152"/>
      <c r="L58" s="39"/>
      <c r="M58" s="39"/>
    </row>
    <row r="59" spans="2:13" s="1" customFormat="1" ht="23.4" customHeight="1">
      <c r="C59" s="39"/>
      <c r="D59" s="151" t="s">
        <v>310</v>
      </c>
      <c r="E59" s="152"/>
      <c r="F59" s="152"/>
      <c r="G59" s="152"/>
      <c r="H59" s="152"/>
      <c r="I59" s="152"/>
      <c r="J59" s="152"/>
      <c r="K59" s="152"/>
      <c r="L59" s="39"/>
      <c r="M59" s="35" t="s">
        <v>84</v>
      </c>
    </row>
    <row r="60" spans="2:13" s="1" customFormat="1" ht="17.399999999999999" customHeight="1">
      <c r="D60" s="52" t="s">
        <v>312</v>
      </c>
      <c r="L60" s="34"/>
      <c r="M60" s="50" t="s">
        <v>214</v>
      </c>
    </row>
    <row r="61" spans="2:13" s="1" customFormat="1" ht="30" customHeight="1">
      <c r="D61" s="151" t="s">
        <v>311</v>
      </c>
      <c r="E61" s="152"/>
      <c r="F61" s="152"/>
      <c r="G61" s="152"/>
      <c r="H61" s="152"/>
      <c r="I61" s="152"/>
      <c r="J61" s="152"/>
      <c r="K61" s="152"/>
      <c r="L61" s="34"/>
      <c r="M61" s="50" t="s">
        <v>215</v>
      </c>
    </row>
    <row r="62" spans="2:13" s="1" customFormat="1" ht="18.600000000000001" customHeight="1">
      <c r="C62" s="54" t="s">
        <v>316</v>
      </c>
      <c r="D62" s="151" t="s">
        <v>317</v>
      </c>
      <c r="E62" s="152"/>
      <c r="F62" s="152"/>
      <c r="G62" s="152"/>
      <c r="H62" s="152"/>
      <c r="I62" s="152"/>
      <c r="J62" s="152"/>
      <c r="K62" s="152"/>
      <c r="L62" s="34"/>
      <c r="M62" s="50"/>
    </row>
    <row r="63" spans="2:13" s="1" customFormat="1" ht="43.8" customHeight="1">
      <c r="D63" s="151" t="s">
        <v>313</v>
      </c>
      <c r="E63" s="152"/>
      <c r="F63" s="152"/>
      <c r="G63" s="152"/>
      <c r="H63" s="152"/>
      <c r="I63" s="152"/>
      <c r="J63" s="152"/>
      <c r="K63" s="152"/>
      <c r="L63" s="34"/>
      <c r="M63" s="35" t="s">
        <v>84</v>
      </c>
    </row>
    <row r="64" spans="2:13" s="1" customFormat="1" ht="40.799999999999997" customHeight="1">
      <c r="D64" s="151" t="s">
        <v>314</v>
      </c>
      <c r="E64" s="152"/>
      <c r="F64" s="152"/>
      <c r="G64" s="152"/>
      <c r="H64" s="152"/>
      <c r="I64" s="152"/>
      <c r="J64" s="152"/>
      <c r="K64" s="152"/>
      <c r="L64" s="34"/>
      <c r="M64" s="50" t="s">
        <v>214</v>
      </c>
    </row>
    <row r="65" spans="2:14" s="1" customFormat="1" ht="46.8" customHeight="1">
      <c r="D65" s="151" t="s">
        <v>315</v>
      </c>
      <c r="E65" s="152"/>
      <c r="F65" s="152"/>
      <c r="G65" s="152"/>
      <c r="H65" s="152"/>
      <c r="I65" s="152"/>
      <c r="J65" s="152"/>
      <c r="K65" s="152"/>
      <c r="L65" s="34"/>
      <c r="M65" s="50" t="s">
        <v>215</v>
      </c>
    </row>
    <row r="66" spans="2:14" s="1" customFormat="1">
      <c r="D66" s="47"/>
      <c r="E66" s="34"/>
      <c r="F66" s="34"/>
      <c r="G66" s="34"/>
      <c r="H66" s="34"/>
      <c r="I66" s="34"/>
      <c r="J66" s="34"/>
      <c r="K66" s="34"/>
    </row>
    <row r="67" spans="2:14" s="1" customFormat="1" ht="47.4" customHeight="1">
      <c r="D67" s="47"/>
      <c r="E67" s="34"/>
      <c r="F67" s="34"/>
      <c r="G67" s="34"/>
      <c r="H67" s="34"/>
      <c r="I67" s="34"/>
      <c r="J67" s="34"/>
      <c r="K67" s="36" t="s">
        <v>85</v>
      </c>
      <c r="L67" s="153" t="s">
        <v>247</v>
      </c>
      <c r="M67" s="153"/>
    </row>
    <row r="68" spans="2:14" s="1" customFormat="1" ht="15" thickBot="1">
      <c r="D68" s="47"/>
      <c r="E68" s="34"/>
      <c r="F68" s="34"/>
      <c r="G68" s="34"/>
      <c r="H68" s="34"/>
      <c r="I68" s="34"/>
      <c r="J68" s="34"/>
      <c r="K68" s="34"/>
    </row>
    <row r="69" spans="2:14" s="1" customFormat="1" ht="15" thickBot="1">
      <c r="C69" s="154" t="s">
        <v>71</v>
      </c>
      <c r="D69" s="155"/>
      <c r="E69" s="155"/>
      <c r="F69" s="155"/>
      <c r="G69" s="155"/>
      <c r="H69" s="155"/>
      <c r="I69" s="155"/>
      <c r="J69" s="155"/>
      <c r="K69" s="155"/>
      <c r="L69" s="155"/>
      <c r="M69" s="156"/>
    </row>
    <row r="70" spans="2:14">
      <c r="B70" s="1"/>
      <c r="C70" s="39"/>
      <c r="D70" s="39"/>
      <c r="E70" s="39"/>
      <c r="F70" s="39"/>
      <c r="G70" s="39"/>
      <c r="H70" s="39"/>
      <c r="I70" s="39"/>
      <c r="J70" s="39"/>
      <c r="K70" s="157" t="s">
        <v>83</v>
      </c>
      <c r="L70" s="157"/>
      <c r="M70" s="157"/>
      <c r="N70" s="1"/>
    </row>
    <row r="71" spans="2:14">
      <c r="B71" s="1"/>
      <c r="C71" s="47" t="s">
        <v>318</v>
      </c>
      <c r="D71" s="151" t="s">
        <v>319</v>
      </c>
      <c r="E71" s="152"/>
      <c r="F71" s="152"/>
      <c r="G71" s="152"/>
      <c r="H71" s="152"/>
      <c r="I71" s="152"/>
      <c r="J71" s="152"/>
      <c r="K71" s="152"/>
      <c r="L71" s="39"/>
      <c r="M71" s="39"/>
      <c r="N71" s="1"/>
    </row>
    <row r="72" spans="2:14" ht="75.599999999999994" customHeight="1">
      <c r="B72" s="1"/>
      <c r="C72" s="39"/>
      <c r="D72" s="151" t="s">
        <v>320</v>
      </c>
      <c r="E72" s="152"/>
      <c r="F72" s="152"/>
      <c r="G72" s="152"/>
      <c r="H72" s="152"/>
      <c r="I72" s="152"/>
      <c r="J72" s="152"/>
      <c r="K72" s="152"/>
      <c r="L72" s="39"/>
      <c r="M72" s="49" t="s">
        <v>84</v>
      </c>
      <c r="N72" s="1"/>
    </row>
    <row r="73" spans="2:14" ht="86.4" customHeight="1">
      <c r="B73" s="1"/>
      <c r="C73" s="1"/>
      <c r="D73" s="151" t="s">
        <v>321</v>
      </c>
      <c r="E73" s="152"/>
      <c r="F73" s="152"/>
      <c r="G73" s="152"/>
      <c r="H73" s="152"/>
      <c r="I73" s="152"/>
      <c r="J73" s="152"/>
      <c r="K73" s="152"/>
      <c r="L73" s="34"/>
      <c r="M73" s="50" t="s">
        <v>214</v>
      </c>
      <c r="N73" s="1"/>
    </row>
    <row r="74" spans="2:14" ht="87" customHeight="1">
      <c r="B74" s="1"/>
      <c r="C74" s="1"/>
      <c r="D74" s="151" t="s">
        <v>322</v>
      </c>
      <c r="E74" s="152"/>
      <c r="F74" s="152"/>
      <c r="G74" s="152"/>
      <c r="H74" s="152"/>
      <c r="I74" s="152"/>
      <c r="J74" s="152"/>
      <c r="K74" s="152"/>
      <c r="L74" s="34"/>
      <c r="M74" s="50" t="s">
        <v>215</v>
      </c>
      <c r="N74" s="1"/>
    </row>
    <row r="75" spans="2:14">
      <c r="C75" s="54"/>
      <c r="D75" s="151"/>
      <c r="E75" s="152"/>
      <c r="F75" s="152"/>
      <c r="G75" s="152"/>
      <c r="H75" s="152"/>
      <c r="I75" s="152"/>
      <c r="J75" s="152"/>
      <c r="K75" s="152"/>
      <c r="L75" s="34"/>
      <c r="M75" s="50"/>
    </row>
    <row r="76" spans="2:14" ht="34.200000000000003" customHeight="1">
      <c r="C76" s="1"/>
      <c r="D76" s="151" t="s">
        <v>323</v>
      </c>
      <c r="E76" s="152"/>
      <c r="F76" s="152"/>
      <c r="G76" s="152"/>
      <c r="H76" s="152"/>
      <c r="I76" s="152"/>
      <c r="J76" s="152"/>
      <c r="K76" s="152"/>
      <c r="L76" s="34"/>
      <c r="M76" s="49" t="s">
        <v>84</v>
      </c>
    </row>
    <row r="77" spans="2:14" ht="92.4" customHeight="1">
      <c r="C77" s="1"/>
      <c r="D77" s="151" t="s">
        <v>325</v>
      </c>
      <c r="E77" s="152"/>
      <c r="F77" s="152"/>
      <c r="G77" s="152"/>
      <c r="H77" s="152"/>
      <c r="I77" s="152"/>
      <c r="J77" s="152"/>
      <c r="K77" s="152"/>
      <c r="L77" s="34"/>
      <c r="M77" s="50" t="s">
        <v>214</v>
      </c>
    </row>
    <row r="78" spans="2:14" ht="175.2" customHeight="1">
      <c r="C78" s="1"/>
      <c r="D78" s="151" t="s">
        <v>324</v>
      </c>
      <c r="E78" s="152"/>
      <c r="F78" s="152"/>
      <c r="G78" s="152"/>
      <c r="H78" s="152"/>
      <c r="I78" s="152"/>
      <c r="J78" s="152"/>
      <c r="K78" s="152"/>
      <c r="L78" s="34"/>
      <c r="M78" s="50" t="s">
        <v>215</v>
      </c>
    </row>
    <row r="79" spans="2:14">
      <c r="C79" s="1"/>
      <c r="D79" s="47"/>
      <c r="E79" s="34"/>
      <c r="F79" s="34"/>
      <c r="G79" s="34"/>
      <c r="H79" s="34"/>
      <c r="I79" s="34"/>
      <c r="J79" s="34"/>
      <c r="K79" s="34"/>
      <c r="L79" s="1"/>
      <c r="M79" s="1"/>
    </row>
    <row r="80" spans="2:14" ht="57.6" customHeight="1">
      <c r="C80" s="1"/>
      <c r="D80" s="47"/>
      <c r="E80" s="34"/>
      <c r="F80" s="34"/>
      <c r="G80" s="34"/>
      <c r="H80" s="34"/>
      <c r="I80" s="34"/>
      <c r="J80" s="34"/>
      <c r="K80" s="37" t="s">
        <v>85</v>
      </c>
      <c r="L80" s="153" t="s">
        <v>247</v>
      </c>
      <c r="M80" s="153"/>
    </row>
    <row r="81" ht="40.799999999999997" customHeight="1"/>
  </sheetData>
  <sheetProtection password="C1EC" sheet="1" objects="1" scenarios="1"/>
  <mergeCells count="66">
    <mergeCell ref="D76:K76"/>
    <mergeCell ref="D77:K77"/>
    <mergeCell ref="D78:K78"/>
    <mergeCell ref="L80:M80"/>
    <mergeCell ref="C69:M69"/>
    <mergeCell ref="K70:M70"/>
    <mergeCell ref="D71:K71"/>
    <mergeCell ref="D72:K72"/>
    <mergeCell ref="D75:K75"/>
    <mergeCell ref="D73:K73"/>
    <mergeCell ref="D74:K74"/>
    <mergeCell ref="C23:M23"/>
    <mergeCell ref="D16:K16"/>
    <mergeCell ref="D17:K17"/>
    <mergeCell ref="D18:K18"/>
    <mergeCell ref="D19:K19"/>
    <mergeCell ref="C5:M5"/>
    <mergeCell ref="D7:K7"/>
    <mergeCell ref="D8:K8"/>
    <mergeCell ref="D9:K9"/>
    <mergeCell ref="D10:K10"/>
    <mergeCell ref="K6:M6"/>
    <mergeCell ref="C30:M30"/>
    <mergeCell ref="K31:M31"/>
    <mergeCell ref="D32:K32"/>
    <mergeCell ref="D33:K33"/>
    <mergeCell ref="K24:M24"/>
    <mergeCell ref="D25:K25"/>
    <mergeCell ref="D26:K26"/>
    <mergeCell ref="D27:K27"/>
    <mergeCell ref="D28:K28"/>
    <mergeCell ref="L67:M67"/>
    <mergeCell ref="D11:K11"/>
    <mergeCell ref="D12:K12"/>
    <mergeCell ref="D13:K13"/>
    <mergeCell ref="D14:K14"/>
    <mergeCell ref="D15:K15"/>
    <mergeCell ref="D65:K65"/>
    <mergeCell ref="D59:K59"/>
    <mergeCell ref="D61:K61"/>
    <mergeCell ref="D50:K50"/>
    <mergeCell ref="L21:M21"/>
    <mergeCell ref="D62:K62"/>
    <mergeCell ref="D63:K63"/>
    <mergeCell ref="D64:K64"/>
    <mergeCell ref="D44:K44"/>
    <mergeCell ref="D45:K45"/>
    <mergeCell ref="L54:M54"/>
    <mergeCell ref="C56:M56"/>
    <mergeCell ref="K57:M57"/>
    <mergeCell ref="D58:K58"/>
    <mergeCell ref="D51:K51"/>
    <mergeCell ref="D52:K52"/>
    <mergeCell ref="D34:K34"/>
    <mergeCell ref="D46:K46"/>
    <mergeCell ref="D47:K47"/>
    <mergeCell ref="D48:K48"/>
    <mergeCell ref="D49:K49"/>
    <mergeCell ref="C36:M36"/>
    <mergeCell ref="K37:M37"/>
    <mergeCell ref="D38:K38"/>
    <mergeCell ref="D39:K39"/>
    <mergeCell ref="D40:K40"/>
    <mergeCell ref="D41:K41"/>
    <mergeCell ref="D42:K42"/>
    <mergeCell ref="D43:K4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B1:S63"/>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MOT'!F12</f>
        <v>MOT.3.2</v>
      </c>
      <c r="C2" s="91" t="str">
        <f>'Tabla Resultados MOT'!G12</f>
        <v>Ocupación y ordenación de los suelos hacia la eficiencia del metabolismo territorial y la movilidad sostenible</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72</v>
      </c>
      <c r="D5" s="159"/>
      <c r="E5" s="159"/>
      <c r="F5" s="159"/>
      <c r="G5" s="159"/>
      <c r="H5" s="159"/>
      <c r="I5" s="159"/>
      <c r="J5" s="159"/>
      <c r="K5" s="159"/>
      <c r="L5" s="159"/>
      <c r="M5" s="160"/>
    </row>
    <row r="6" spans="2:18" s="1" customFormat="1" ht="15" customHeight="1">
      <c r="C6" s="48"/>
      <c r="D6" s="48"/>
      <c r="E6" s="48"/>
      <c r="F6" s="48"/>
      <c r="G6" s="48"/>
      <c r="H6" s="48"/>
      <c r="I6" s="48"/>
      <c r="J6" s="48"/>
      <c r="K6" s="157" t="s">
        <v>83</v>
      </c>
      <c r="L6" s="157"/>
      <c r="M6" s="157"/>
    </row>
    <row r="7" spans="2:18" s="1" customFormat="1" ht="25.2" customHeight="1">
      <c r="C7" s="33"/>
      <c r="D7" s="151" t="s">
        <v>334</v>
      </c>
      <c r="E7" s="151"/>
      <c r="F7" s="151"/>
      <c r="G7" s="151"/>
      <c r="H7" s="151"/>
      <c r="I7" s="151"/>
      <c r="J7" s="151"/>
      <c r="K7" s="151"/>
      <c r="M7" s="49" t="s">
        <v>84</v>
      </c>
    </row>
    <row r="8" spans="2:18" s="1" customFormat="1" ht="46.8" customHeight="1">
      <c r="D8" s="151" t="s">
        <v>326</v>
      </c>
      <c r="E8" s="152"/>
      <c r="F8" s="152"/>
      <c r="G8" s="152"/>
      <c r="H8" s="152"/>
      <c r="I8" s="152"/>
      <c r="J8" s="152"/>
      <c r="K8" s="152"/>
      <c r="M8" s="50" t="s">
        <v>214</v>
      </c>
    </row>
    <row r="9" spans="2:18" s="1" customFormat="1" ht="60.6" customHeight="1">
      <c r="D9" s="151" t="s">
        <v>327</v>
      </c>
      <c r="E9" s="152"/>
      <c r="F9" s="152"/>
      <c r="G9" s="152"/>
      <c r="H9" s="152"/>
      <c r="I9" s="152"/>
      <c r="J9" s="152"/>
      <c r="K9" s="152"/>
      <c r="L9" s="34"/>
      <c r="M9" s="50" t="s">
        <v>215</v>
      </c>
    </row>
    <row r="10" spans="2:18" s="1" customFormat="1" ht="29.4" customHeight="1">
      <c r="D10" s="151" t="s">
        <v>335</v>
      </c>
      <c r="E10" s="152"/>
      <c r="F10" s="152"/>
      <c r="G10" s="152"/>
      <c r="H10" s="152"/>
      <c r="I10" s="152"/>
      <c r="J10" s="152"/>
      <c r="K10" s="152"/>
      <c r="L10" s="34"/>
      <c r="M10" s="49" t="s">
        <v>84</v>
      </c>
    </row>
    <row r="11" spans="2:18" s="1" customFormat="1" ht="46.8" customHeight="1">
      <c r="D11" s="151" t="s">
        <v>328</v>
      </c>
      <c r="E11" s="152"/>
      <c r="F11" s="152"/>
      <c r="G11" s="152"/>
      <c r="H11" s="152"/>
      <c r="I11" s="152"/>
      <c r="J11" s="152"/>
      <c r="K11" s="152"/>
      <c r="L11" s="34"/>
      <c r="M11" s="50" t="s">
        <v>214</v>
      </c>
    </row>
    <row r="12" spans="2:18" s="1" customFormat="1" ht="57.6" customHeight="1">
      <c r="D12" s="151" t="s">
        <v>329</v>
      </c>
      <c r="E12" s="152"/>
      <c r="F12" s="152"/>
      <c r="G12" s="152"/>
      <c r="H12" s="152"/>
      <c r="I12" s="152"/>
      <c r="J12" s="152"/>
      <c r="K12" s="152"/>
      <c r="L12" s="34"/>
      <c r="M12" s="50" t="s">
        <v>215</v>
      </c>
    </row>
    <row r="13" spans="2:18" s="1" customFormat="1" ht="36" customHeight="1">
      <c r="D13" s="151" t="s">
        <v>330</v>
      </c>
      <c r="E13" s="152"/>
      <c r="F13" s="152"/>
      <c r="G13" s="152"/>
      <c r="H13" s="152"/>
      <c r="I13" s="152"/>
      <c r="J13" s="152"/>
      <c r="K13" s="152"/>
      <c r="L13" s="34"/>
      <c r="M13" s="49" t="s">
        <v>84</v>
      </c>
    </row>
    <row r="14" spans="2:18" s="1" customFormat="1" ht="24.6" customHeight="1">
      <c r="D14" s="151" t="s">
        <v>331</v>
      </c>
      <c r="E14" s="152"/>
      <c r="F14" s="152"/>
      <c r="G14" s="152"/>
      <c r="H14" s="152"/>
      <c r="I14" s="152"/>
      <c r="J14" s="152"/>
      <c r="K14" s="152"/>
      <c r="L14" s="34"/>
      <c r="M14" s="50" t="s">
        <v>214</v>
      </c>
    </row>
    <row r="15" spans="2:18" s="1" customFormat="1" ht="30" customHeight="1">
      <c r="D15" s="151" t="s">
        <v>332</v>
      </c>
      <c r="E15" s="152"/>
      <c r="F15" s="152"/>
      <c r="G15" s="152"/>
      <c r="H15" s="152"/>
      <c r="I15" s="152"/>
      <c r="J15" s="152"/>
      <c r="K15" s="152"/>
      <c r="L15" s="34"/>
      <c r="M15" s="50" t="s">
        <v>215</v>
      </c>
    </row>
    <row r="16" spans="2:18" s="1" customFormat="1" ht="46.8" customHeight="1">
      <c r="D16" s="151" t="s">
        <v>333</v>
      </c>
      <c r="E16" s="152"/>
      <c r="F16" s="152"/>
      <c r="G16" s="152"/>
      <c r="H16" s="152"/>
      <c r="I16" s="152"/>
      <c r="J16" s="152"/>
      <c r="K16" s="152"/>
      <c r="L16" s="34"/>
      <c r="M16" s="49" t="s">
        <v>84</v>
      </c>
    </row>
    <row r="17" spans="3:13" s="1" customFormat="1" ht="46.8" customHeight="1">
      <c r="D17" s="151" t="s">
        <v>337</v>
      </c>
      <c r="E17" s="152"/>
      <c r="F17" s="152"/>
      <c r="G17" s="152"/>
      <c r="H17" s="152"/>
      <c r="I17" s="152"/>
      <c r="J17" s="152"/>
      <c r="K17" s="152"/>
      <c r="L17" s="34"/>
      <c r="M17" s="50" t="s">
        <v>214</v>
      </c>
    </row>
    <row r="18" spans="3:13" s="1" customFormat="1" ht="37.799999999999997" customHeight="1">
      <c r="D18" s="151" t="s">
        <v>336</v>
      </c>
      <c r="E18" s="152"/>
      <c r="F18" s="152"/>
      <c r="G18" s="152"/>
      <c r="H18" s="152"/>
      <c r="I18" s="152"/>
      <c r="J18" s="152"/>
      <c r="K18" s="152"/>
      <c r="L18" s="34"/>
      <c r="M18" s="50" t="s">
        <v>215</v>
      </c>
    </row>
    <row r="19" spans="3:13" s="1" customFormat="1" ht="37.799999999999997" customHeight="1">
      <c r="D19" s="151" t="s">
        <v>338</v>
      </c>
      <c r="E19" s="152"/>
      <c r="F19" s="152"/>
      <c r="G19" s="152"/>
      <c r="H19" s="152"/>
      <c r="I19" s="152"/>
      <c r="J19" s="152"/>
      <c r="K19" s="152"/>
      <c r="L19" s="34"/>
      <c r="M19" s="49" t="s">
        <v>84</v>
      </c>
    </row>
    <row r="20" spans="3:13" s="1" customFormat="1" ht="37.799999999999997" customHeight="1">
      <c r="D20" s="151" t="s">
        <v>339</v>
      </c>
      <c r="E20" s="152"/>
      <c r="F20" s="152"/>
      <c r="G20" s="152"/>
      <c r="H20" s="152"/>
      <c r="I20" s="152"/>
      <c r="J20" s="152"/>
      <c r="K20" s="152"/>
      <c r="L20" s="34"/>
      <c r="M20" s="49" t="s">
        <v>84</v>
      </c>
    </row>
    <row r="21" spans="3:13" s="1" customFormat="1" ht="37.799999999999997" customHeight="1">
      <c r="D21" s="151" t="s">
        <v>340</v>
      </c>
      <c r="E21" s="152"/>
      <c r="F21" s="152"/>
      <c r="G21" s="152"/>
      <c r="H21" s="152"/>
      <c r="I21" s="152"/>
      <c r="J21" s="152"/>
      <c r="K21" s="152"/>
      <c r="L21" s="34"/>
      <c r="M21" s="49" t="s">
        <v>84</v>
      </c>
    </row>
    <row r="22" spans="3:13" s="1" customFormat="1" ht="19.2" customHeight="1">
      <c r="D22" s="47"/>
      <c r="E22" s="47"/>
      <c r="F22" s="47"/>
      <c r="G22" s="47"/>
      <c r="H22" s="47"/>
      <c r="I22" s="47"/>
      <c r="J22" s="47"/>
      <c r="K22" s="47"/>
      <c r="L22" s="34"/>
      <c r="M22" s="49"/>
    </row>
    <row r="23" spans="3:13" s="1" customFormat="1" ht="46.8" customHeight="1">
      <c r="D23" s="47"/>
      <c r="E23" s="34"/>
      <c r="F23" s="34"/>
      <c r="G23" s="34"/>
      <c r="H23" s="34"/>
      <c r="I23" s="34"/>
      <c r="J23" s="34"/>
      <c r="K23" s="37" t="s">
        <v>85</v>
      </c>
      <c r="L23" s="153" t="s">
        <v>341</v>
      </c>
      <c r="M23" s="153"/>
    </row>
    <row r="24" spans="3:13" s="1" customFormat="1" ht="17.399999999999999" customHeight="1" thickBot="1">
      <c r="I24" s="37"/>
      <c r="J24" s="38"/>
    </row>
    <row r="25" spans="3:13" s="1" customFormat="1" ht="25.8" customHeight="1" thickBot="1">
      <c r="C25" s="154" t="s">
        <v>73</v>
      </c>
      <c r="D25" s="155"/>
      <c r="E25" s="155"/>
      <c r="F25" s="155"/>
      <c r="G25" s="155"/>
      <c r="H25" s="155"/>
      <c r="I25" s="155"/>
      <c r="J25" s="155"/>
      <c r="K25" s="155"/>
      <c r="L25" s="155"/>
      <c r="M25" s="156"/>
    </row>
    <row r="26" spans="3:13" s="1" customFormat="1" ht="20.399999999999999" customHeight="1">
      <c r="C26" s="48"/>
      <c r="D26" s="48"/>
      <c r="E26" s="48"/>
      <c r="F26" s="48"/>
      <c r="G26" s="48"/>
      <c r="H26" s="48"/>
      <c r="I26" s="48"/>
      <c r="J26" s="48"/>
      <c r="K26" s="157" t="s">
        <v>83</v>
      </c>
      <c r="L26" s="157"/>
      <c r="M26" s="157"/>
    </row>
    <row r="27" spans="3:13" s="1" customFormat="1" ht="33" customHeight="1">
      <c r="C27" s="33"/>
      <c r="D27" s="151" t="s">
        <v>342</v>
      </c>
      <c r="E27" s="151"/>
      <c r="F27" s="151"/>
      <c r="G27" s="151"/>
      <c r="H27" s="151"/>
      <c r="I27" s="151"/>
      <c r="J27" s="151"/>
      <c r="K27" s="151"/>
      <c r="M27" s="49" t="s">
        <v>84</v>
      </c>
    </row>
    <row r="28" spans="3:13" s="1" customFormat="1" ht="45" customHeight="1">
      <c r="D28" s="161" t="s">
        <v>343</v>
      </c>
      <c r="E28" s="162"/>
      <c r="F28" s="162"/>
      <c r="G28" s="162"/>
      <c r="H28" s="162"/>
      <c r="I28" s="162"/>
      <c r="J28" s="162"/>
      <c r="K28" s="162"/>
      <c r="M28" s="50" t="s">
        <v>214</v>
      </c>
    </row>
    <row r="29" spans="3:13" s="1" customFormat="1" ht="45" customHeight="1">
      <c r="D29" s="151" t="s">
        <v>344</v>
      </c>
      <c r="E29" s="152"/>
      <c r="F29" s="152"/>
      <c r="G29" s="152"/>
      <c r="H29" s="152"/>
      <c r="I29" s="152"/>
      <c r="J29" s="152"/>
      <c r="K29" s="152"/>
      <c r="L29" s="34"/>
      <c r="M29" s="50" t="s">
        <v>215</v>
      </c>
    </row>
    <row r="30" spans="3:13" s="1" customFormat="1" ht="69.599999999999994" customHeight="1">
      <c r="C30" s="13"/>
      <c r="D30" s="151" t="s">
        <v>345</v>
      </c>
      <c r="E30" s="152"/>
      <c r="F30" s="152"/>
      <c r="G30" s="152"/>
      <c r="H30" s="152"/>
      <c r="I30" s="152"/>
      <c r="J30" s="152"/>
      <c r="K30" s="152"/>
      <c r="M30" s="49" t="s">
        <v>84</v>
      </c>
    </row>
    <row r="31" spans="3:13" s="1" customFormat="1" ht="61.2" customHeight="1">
      <c r="C31" s="13"/>
      <c r="D31" s="151" t="s">
        <v>347</v>
      </c>
      <c r="E31" s="152"/>
      <c r="F31" s="152"/>
      <c r="G31" s="152"/>
      <c r="H31" s="152"/>
      <c r="I31" s="152"/>
      <c r="J31" s="152"/>
      <c r="K31" s="152"/>
      <c r="M31" s="50" t="s">
        <v>214</v>
      </c>
    </row>
    <row r="32" spans="3:13" s="1" customFormat="1" ht="94.2" customHeight="1">
      <c r="C32" s="13"/>
      <c r="D32" s="151" t="s">
        <v>346</v>
      </c>
      <c r="E32" s="152"/>
      <c r="F32" s="152"/>
      <c r="G32" s="152"/>
      <c r="H32" s="152"/>
      <c r="I32" s="152"/>
      <c r="J32" s="152"/>
      <c r="K32" s="152"/>
      <c r="M32" s="50" t="s">
        <v>215</v>
      </c>
    </row>
    <row r="33" spans="2:19" s="1" customFormat="1" ht="74.400000000000006" customHeight="1">
      <c r="C33" s="13"/>
      <c r="D33" s="151" t="s">
        <v>348</v>
      </c>
      <c r="E33" s="152"/>
      <c r="F33" s="152"/>
      <c r="G33" s="152"/>
      <c r="H33" s="152"/>
      <c r="I33" s="152"/>
      <c r="J33" s="152"/>
      <c r="K33" s="152"/>
      <c r="M33" s="49" t="s">
        <v>84</v>
      </c>
    </row>
    <row r="34" spans="2:19" s="1" customFormat="1" ht="61.2" customHeight="1">
      <c r="C34" s="39"/>
      <c r="D34" s="151" t="s">
        <v>349</v>
      </c>
      <c r="E34" s="152"/>
      <c r="F34" s="152"/>
      <c r="G34" s="152"/>
      <c r="H34" s="152"/>
      <c r="I34" s="152"/>
      <c r="J34" s="152"/>
      <c r="K34" s="152"/>
      <c r="L34" s="39"/>
      <c r="M34" s="50" t="s">
        <v>214</v>
      </c>
    </row>
    <row r="35" spans="2:19" s="1" customFormat="1" ht="70.2" customHeight="1">
      <c r="D35" s="151" t="s">
        <v>350</v>
      </c>
      <c r="E35" s="152"/>
      <c r="F35" s="152"/>
      <c r="G35" s="152"/>
      <c r="H35" s="152"/>
      <c r="I35" s="152"/>
      <c r="J35" s="152"/>
      <c r="K35" s="152"/>
      <c r="L35" s="34"/>
      <c r="M35" s="50" t="s">
        <v>215</v>
      </c>
    </row>
    <row r="36" spans="2:19" s="1" customFormat="1" ht="84.6" customHeight="1">
      <c r="D36" s="151" t="s">
        <v>351</v>
      </c>
      <c r="E36" s="152"/>
      <c r="F36" s="152"/>
      <c r="G36" s="152"/>
      <c r="H36" s="152"/>
      <c r="I36" s="152"/>
      <c r="J36" s="152"/>
      <c r="K36" s="152"/>
      <c r="L36" s="34"/>
      <c r="M36" s="49" t="s">
        <v>84</v>
      </c>
    </row>
    <row r="37" spans="2:19" s="1" customFormat="1" ht="72.599999999999994" customHeight="1">
      <c r="C37" s="54"/>
      <c r="D37" s="151" t="s">
        <v>352</v>
      </c>
      <c r="E37" s="152"/>
      <c r="F37" s="152"/>
      <c r="G37" s="152"/>
      <c r="H37" s="152"/>
      <c r="I37" s="152"/>
      <c r="J37" s="152"/>
      <c r="K37" s="152"/>
      <c r="L37" s="37"/>
      <c r="M37" s="50" t="s">
        <v>214</v>
      </c>
    </row>
    <row r="38" spans="2:19" s="1" customFormat="1" ht="76.2" customHeight="1">
      <c r="D38" s="151" t="s">
        <v>353</v>
      </c>
      <c r="E38" s="152"/>
      <c r="F38" s="152"/>
      <c r="G38" s="152"/>
      <c r="H38" s="152"/>
      <c r="I38" s="152"/>
      <c r="J38" s="152"/>
      <c r="K38" s="152"/>
      <c r="L38" s="37"/>
      <c r="M38" s="50" t="s">
        <v>215</v>
      </c>
    </row>
    <row r="39" spans="2:19" s="1" customFormat="1" ht="32.4" customHeight="1">
      <c r="C39" s="41"/>
      <c r="D39" s="151" t="s">
        <v>355</v>
      </c>
      <c r="E39" s="152"/>
      <c r="F39" s="152"/>
      <c r="G39" s="152"/>
      <c r="H39" s="152"/>
      <c r="I39" s="152"/>
      <c r="J39" s="152"/>
      <c r="K39" s="152"/>
      <c r="L39" s="37"/>
      <c r="M39" s="49" t="s">
        <v>84</v>
      </c>
    </row>
    <row r="40" spans="2:19" s="1" customFormat="1" ht="31.2" customHeight="1">
      <c r="D40" s="151" t="s">
        <v>354</v>
      </c>
      <c r="E40" s="152"/>
      <c r="F40" s="152"/>
      <c r="G40" s="152"/>
      <c r="H40" s="152"/>
      <c r="I40" s="152"/>
      <c r="J40" s="152"/>
      <c r="K40" s="152"/>
      <c r="L40" s="37"/>
      <c r="M40" s="50" t="s">
        <v>214</v>
      </c>
    </row>
    <row r="41" spans="2:19" s="1" customFormat="1" ht="35.4" customHeight="1">
      <c r="D41" s="151" t="s">
        <v>356</v>
      </c>
      <c r="E41" s="152"/>
      <c r="F41" s="152"/>
      <c r="G41" s="152"/>
      <c r="H41" s="152"/>
      <c r="I41" s="152"/>
      <c r="J41" s="152"/>
      <c r="K41" s="152"/>
      <c r="L41" s="37"/>
      <c r="M41" s="50" t="s">
        <v>215</v>
      </c>
    </row>
    <row r="42" spans="2:19" s="1" customFormat="1" ht="35.4" customHeight="1">
      <c r="D42" s="151" t="s">
        <v>359</v>
      </c>
      <c r="E42" s="152"/>
      <c r="F42" s="152"/>
      <c r="G42" s="152"/>
      <c r="H42" s="152"/>
      <c r="I42" s="152"/>
      <c r="J42" s="152"/>
      <c r="K42" s="152"/>
      <c r="L42" s="37"/>
      <c r="M42" s="49" t="s">
        <v>84</v>
      </c>
    </row>
    <row r="43" spans="2:19" s="1" customFormat="1" ht="35.4" customHeight="1">
      <c r="D43" s="151" t="s">
        <v>358</v>
      </c>
      <c r="E43" s="152"/>
      <c r="F43" s="152"/>
      <c r="G43" s="152"/>
      <c r="H43" s="152"/>
      <c r="I43" s="152"/>
      <c r="J43" s="152"/>
      <c r="K43" s="152"/>
      <c r="L43" s="47"/>
      <c r="M43" s="50" t="s">
        <v>214</v>
      </c>
      <c r="N43" s="34"/>
      <c r="O43" s="34"/>
      <c r="P43" s="34"/>
      <c r="Q43" s="34"/>
      <c r="R43" s="34"/>
      <c r="S43" s="34"/>
    </row>
    <row r="44" spans="2:19" s="1" customFormat="1" ht="35.4" customHeight="1">
      <c r="D44" s="151" t="s">
        <v>357</v>
      </c>
      <c r="E44" s="152"/>
      <c r="F44" s="152"/>
      <c r="G44" s="152"/>
      <c r="H44" s="152"/>
      <c r="I44" s="152"/>
      <c r="J44" s="152"/>
      <c r="K44" s="152"/>
      <c r="L44" s="37"/>
      <c r="M44" s="50" t="s">
        <v>84</v>
      </c>
    </row>
    <row r="45" spans="2:19" s="1" customFormat="1" ht="35.4" customHeight="1">
      <c r="D45" s="151"/>
      <c r="E45" s="152"/>
      <c r="F45" s="152"/>
      <c r="G45" s="152"/>
      <c r="H45" s="152"/>
      <c r="I45" s="152"/>
      <c r="J45" s="152"/>
      <c r="K45" s="152"/>
      <c r="L45" s="37"/>
      <c r="M45" s="37"/>
    </row>
    <row r="46" spans="2:19" s="1" customFormat="1" ht="54.6" customHeight="1">
      <c r="K46" s="37" t="s">
        <v>85</v>
      </c>
      <c r="L46" s="153" t="s">
        <v>360</v>
      </c>
      <c r="M46" s="153"/>
    </row>
    <row r="47" spans="2:19" s="1" customFormat="1" ht="17.399999999999999" customHeight="1" thickBot="1">
      <c r="K47" s="37"/>
      <c r="L47" s="37"/>
      <c r="M47" s="37"/>
    </row>
    <row r="48" spans="2:19" s="1" customFormat="1" ht="20.399999999999999" customHeight="1" thickBot="1">
      <c r="B48" s="57"/>
      <c r="C48" s="154" t="s">
        <v>74</v>
      </c>
      <c r="D48" s="155"/>
      <c r="E48" s="155"/>
      <c r="F48" s="155"/>
      <c r="G48" s="155"/>
      <c r="H48" s="155"/>
      <c r="I48" s="155"/>
      <c r="J48" s="155"/>
      <c r="K48" s="155"/>
      <c r="L48" s="155"/>
      <c r="M48" s="156"/>
    </row>
    <row r="49" spans="3:13" s="1" customFormat="1" ht="20.399999999999999" customHeight="1">
      <c r="C49" s="39"/>
      <c r="D49" s="39"/>
      <c r="E49" s="39"/>
      <c r="F49" s="39"/>
      <c r="G49" s="39"/>
      <c r="H49" s="39"/>
      <c r="I49" s="39"/>
      <c r="J49" s="39"/>
      <c r="K49" s="157" t="s">
        <v>83</v>
      </c>
      <c r="L49" s="157"/>
      <c r="M49" s="157"/>
    </row>
    <row r="50" spans="3:13" s="1" customFormat="1" ht="22.2" customHeight="1">
      <c r="C50" s="47"/>
      <c r="D50" s="151" t="s">
        <v>361</v>
      </c>
      <c r="E50" s="152"/>
      <c r="F50" s="152"/>
      <c r="G50" s="152"/>
      <c r="H50" s="152"/>
      <c r="I50" s="152"/>
      <c r="J50" s="152"/>
      <c r="K50" s="152"/>
      <c r="L50" s="39"/>
      <c r="M50" s="49" t="s">
        <v>84</v>
      </c>
    </row>
    <row r="51" spans="3:13" s="1" customFormat="1" ht="36.6" customHeight="1">
      <c r="C51" s="39"/>
      <c r="D51" s="151" t="s">
        <v>362</v>
      </c>
      <c r="E51" s="152"/>
      <c r="F51" s="152"/>
      <c r="G51" s="152"/>
      <c r="H51" s="152"/>
      <c r="I51" s="152"/>
      <c r="J51" s="152"/>
      <c r="K51" s="152"/>
      <c r="L51" s="39"/>
      <c r="M51" s="50" t="s">
        <v>214</v>
      </c>
    </row>
    <row r="52" spans="3:13" s="1" customFormat="1" ht="70.2" customHeight="1">
      <c r="D52" s="151" t="s">
        <v>363</v>
      </c>
      <c r="E52" s="152"/>
      <c r="F52" s="152"/>
      <c r="G52" s="152"/>
      <c r="H52" s="152"/>
      <c r="I52" s="152"/>
      <c r="J52" s="152"/>
      <c r="K52" s="152"/>
      <c r="L52" s="34"/>
      <c r="M52" s="50" t="s">
        <v>215</v>
      </c>
    </row>
    <row r="53" spans="3:13" s="1" customFormat="1" ht="30" customHeight="1">
      <c r="D53" s="151" t="s">
        <v>364</v>
      </c>
      <c r="E53" s="152"/>
      <c r="F53" s="152"/>
      <c r="G53" s="152"/>
      <c r="H53" s="152"/>
      <c r="I53" s="152"/>
      <c r="J53" s="152"/>
      <c r="K53" s="152"/>
      <c r="L53" s="34"/>
      <c r="M53" s="49" t="s">
        <v>84</v>
      </c>
    </row>
    <row r="54" spans="3:13" s="1" customFormat="1" ht="18.600000000000001" customHeight="1">
      <c r="C54" s="54"/>
      <c r="D54" s="151" t="s">
        <v>365</v>
      </c>
      <c r="E54" s="152"/>
      <c r="F54" s="152"/>
      <c r="G54" s="152"/>
      <c r="H54" s="152"/>
      <c r="I54" s="152"/>
      <c r="J54" s="152"/>
      <c r="K54" s="152"/>
      <c r="L54" s="34"/>
      <c r="M54" s="50" t="s">
        <v>214</v>
      </c>
    </row>
    <row r="55" spans="3:13" s="1" customFormat="1" ht="43.8" customHeight="1">
      <c r="D55" s="151" t="s">
        <v>366</v>
      </c>
      <c r="E55" s="152"/>
      <c r="F55" s="152"/>
      <c r="G55" s="152"/>
      <c r="H55" s="152"/>
      <c r="I55" s="152"/>
      <c r="J55" s="152"/>
      <c r="K55" s="152"/>
      <c r="L55" s="34"/>
      <c r="M55" s="50" t="s">
        <v>215</v>
      </c>
    </row>
    <row r="56" spans="3:13" s="1" customFormat="1" ht="40.799999999999997" customHeight="1">
      <c r="D56" s="151" t="s">
        <v>367</v>
      </c>
      <c r="E56" s="152"/>
      <c r="F56" s="152"/>
      <c r="G56" s="152"/>
      <c r="H56" s="152"/>
      <c r="I56" s="152"/>
      <c r="J56" s="152"/>
      <c r="K56" s="152"/>
      <c r="L56" s="34"/>
      <c r="M56" s="49" t="s">
        <v>84</v>
      </c>
    </row>
    <row r="57" spans="3:13" s="1" customFormat="1" ht="88.2" customHeight="1">
      <c r="D57" s="151" t="s">
        <v>368</v>
      </c>
      <c r="E57" s="152"/>
      <c r="F57" s="152"/>
      <c r="G57" s="152"/>
      <c r="H57" s="152"/>
      <c r="I57" s="152"/>
      <c r="J57" s="152"/>
      <c r="K57" s="152"/>
      <c r="L57" s="34"/>
      <c r="M57" s="49" t="s">
        <v>84</v>
      </c>
    </row>
    <row r="58" spans="3:13" s="1" customFormat="1" ht="63.6" customHeight="1">
      <c r="D58" s="151" t="s">
        <v>369</v>
      </c>
      <c r="E58" s="152"/>
      <c r="F58" s="152"/>
      <c r="G58" s="152"/>
      <c r="H58" s="152"/>
      <c r="I58" s="152"/>
      <c r="J58" s="152"/>
      <c r="K58" s="152"/>
      <c r="M58" s="49" t="s">
        <v>84</v>
      </c>
    </row>
    <row r="59" spans="3:13" s="1" customFormat="1" ht="60" customHeight="1">
      <c r="D59" s="151" t="s">
        <v>370</v>
      </c>
      <c r="E59" s="152"/>
      <c r="F59" s="152"/>
      <c r="G59" s="152"/>
      <c r="H59" s="152"/>
      <c r="I59" s="152"/>
      <c r="J59" s="152"/>
      <c r="K59" s="152"/>
      <c r="M59" s="49" t="s">
        <v>84</v>
      </c>
    </row>
    <row r="60" spans="3:13" s="1" customFormat="1" ht="72" customHeight="1">
      <c r="D60" s="151" t="s">
        <v>371</v>
      </c>
      <c r="E60" s="152"/>
      <c r="F60" s="152"/>
      <c r="G60" s="152"/>
      <c r="H60" s="152"/>
      <c r="I60" s="152"/>
      <c r="J60" s="152"/>
      <c r="K60" s="152"/>
      <c r="M60" s="49" t="s">
        <v>84</v>
      </c>
    </row>
    <row r="61" spans="3:13" s="1" customFormat="1">
      <c r="D61" s="47"/>
      <c r="E61" s="34"/>
      <c r="F61" s="34"/>
      <c r="G61" s="34"/>
      <c r="H61" s="34"/>
      <c r="I61" s="34"/>
      <c r="J61" s="34"/>
      <c r="K61" s="34"/>
    </row>
    <row r="62" spans="3:13" s="1" customFormat="1" ht="47.4" customHeight="1">
      <c r="D62" s="47"/>
      <c r="E62" s="34"/>
      <c r="F62" s="34"/>
      <c r="G62" s="34"/>
      <c r="H62" s="34"/>
      <c r="I62" s="34"/>
      <c r="J62" s="34"/>
      <c r="K62" s="37" t="s">
        <v>85</v>
      </c>
      <c r="L62" s="153" t="s">
        <v>372</v>
      </c>
      <c r="M62" s="153"/>
    </row>
    <row r="63" spans="3:13" s="1" customFormat="1">
      <c r="D63" s="47"/>
      <c r="E63" s="34"/>
      <c r="F63" s="34"/>
      <c r="G63" s="34"/>
      <c r="H63" s="34"/>
      <c r="I63" s="34"/>
      <c r="J63" s="34"/>
      <c r="K63" s="34"/>
    </row>
  </sheetData>
  <sheetProtection password="C1EC" sheet="1" objects="1" scenarios="1"/>
  <mergeCells count="54">
    <mergeCell ref="D50:K50"/>
    <mergeCell ref="D59:K59"/>
    <mergeCell ref="D60:K60"/>
    <mergeCell ref="L62:M62"/>
    <mergeCell ref="D51:K51"/>
    <mergeCell ref="D53:K53"/>
    <mergeCell ref="D54:K54"/>
    <mergeCell ref="D55:K55"/>
    <mergeCell ref="D56:K56"/>
    <mergeCell ref="D57:K57"/>
    <mergeCell ref="D52:K52"/>
    <mergeCell ref="D40:K40"/>
    <mergeCell ref="L46:M46"/>
    <mergeCell ref="C48:M48"/>
    <mergeCell ref="K49:M49"/>
    <mergeCell ref="D42:K42"/>
    <mergeCell ref="D44:K44"/>
    <mergeCell ref="D45:K45"/>
    <mergeCell ref="D41:K41"/>
    <mergeCell ref="D33:K33"/>
    <mergeCell ref="K26:M26"/>
    <mergeCell ref="D27:K27"/>
    <mergeCell ref="D43:K43"/>
    <mergeCell ref="D58:K58"/>
    <mergeCell ref="D28:K28"/>
    <mergeCell ref="D29:K29"/>
    <mergeCell ref="D30:K30"/>
    <mergeCell ref="D31:K31"/>
    <mergeCell ref="D32:K32"/>
    <mergeCell ref="D34:K34"/>
    <mergeCell ref="D35:K35"/>
    <mergeCell ref="D36:K36"/>
    <mergeCell ref="D37:K37"/>
    <mergeCell ref="D38:K38"/>
    <mergeCell ref="D39:K39"/>
    <mergeCell ref="D16:K16"/>
    <mergeCell ref="D18:K18"/>
    <mergeCell ref="L23:M23"/>
    <mergeCell ref="C25:M25"/>
    <mergeCell ref="D17:K17"/>
    <mergeCell ref="D19:K19"/>
    <mergeCell ref="D20:K20"/>
    <mergeCell ref="D21:K21"/>
    <mergeCell ref="D15:K15"/>
    <mergeCell ref="C5:M5"/>
    <mergeCell ref="K6:M6"/>
    <mergeCell ref="D7:K7"/>
    <mergeCell ref="D8:K8"/>
    <mergeCell ref="D9:K9"/>
    <mergeCell ref="D10:K10"/>
    <mergeCell ref="D11:K11"/>
    <mergeCell ref="D12:K12"/>
    <mergeCell ref="D13:K13"/>
    <mergeCell ref="D14:K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dimension ref="B1:R25"/>
  <sheetViews>
    <sheetView showGridLines="0" zoomScale="70" zoomScaleNormal="70" workbookViewId="0">
      <selection activeCell="A2" sqref="A2:XFD2"/>
    </sheetView>
  </sheetViews>
  <sheetFormatPr baseColWidth="10" defaultRowHeight="14.4"/>
  <cols>
    <col min="1" max="1" width="3.44140625" style="31" customWidth="1"/>
    <col min="2" max="2" width="11.5546875" style="31"/>
    <col min="3" max="3" width="13.21875" style="31" customWidth="1"/>
    <col min="4" max="10" width="11.5546875" style="31"/>
    <col min="11" max="11" width="15.33203125"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MOT'!F13</f>
        <v>MOT.4.1</v>
      </c>
      <c r="C2" s="91" t="str">
        <f>'Tabla Resultados MOT'!G13</f>
        <v>Identificación  y evaluación de riesgos, vulnerabilidades y capacidad de adaptación</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75</v>
      </c>
      <c r="D5" s="159"/>
      <c r="E5" s="159"/>
      <c r="F5" s="159"/>
      <c r="G5" s="159"/>
      <c r="H5" s="159"/>
      <c r="I5" s="159"/>
      <c r="J5" s="159"/>
      <c r="K5" s="159"/>
      <c r="L5" s="159"/>
      <c r="M5" s="160"/>
    </row>
    <row r="6" spans="2:18" s="1" customFormat="1" ht="19.8" customHeight="1">
      <c r="C6" s="54"/>
      <c r="L6" s="39"/>
      <c r="M6" s="39"/>
    </row>
    <row r="7" spans="2:18" s="1" customFormat="1" ht="22.2" customHeight="1">
      <c r="C7" s="39"/>
      <c r="D7" s="151" t="s">
        <v>373</v>
      </c>
      <c r="E7" s="151"/>
      <c r="F7" s="151"/>
      <c r="G7" s="151"/>
      <c r="H7" s="151"/>
      <c r="I7" s="151"/>
      <c r="J7" s="151"/>
      <c r="K7" s="151"/>
      <c r="L7" s="39"/>
      <c r="M7" s="38" t="s">
        <v>3</v>
      </c>
    </row>
    <row r="8" spans="2:18" s="1" customFormat="1" ht="19.8" customHeight="1">
      <c r="C8" s="39"/>
      <c r="D8" s="151" t="s">
        <v>374</v>
      </c>
      <c r="E8" s="151"/>
      <c r="F8" s="151"/>
      <c r="G8" s="151"/>
      <c r="H8" s="151"/>
      <c r="I8" s="151"/>
      <c r="J8" s="151"/>
      <c r="K8" s="151"/>
      <c r="L8" s="39"/>
      <c r="M8" s="38" t="s">
        <v>4</v>
      </c>
    </row>
    <row r="9" spans="2:18" s="1" customFormat="1" ht="82.2" customHeight="1">
      <c r="C9" s="39"/>
      <c r="D9" s="151" t="s">
        <v>375</v>
      </c>
      <c r="E9" s="151"/>
      <c r="F9" s="151"/>
      <c r="G9" s="151"/>
      <c r="H9" s="151"/>
      <c r="I9" s="151"/>
      <c r="J9" s="151"/>
      <c r="K9" s="151"/>
      <c r="L9" s="39"/>
      <c r="M9" s="38" t="s">
        <v>5</v>
      </c>
    </row>
    <row r="10" spans="2:18" s="1" customFormat="1" ht="17.399999999999999" customHeight="1" thickBot="1">
      <c r="C10" s="39"/>
      <c r="D10" s="47"/>
      <c r="E10" s="47"/>
      <c r="F10" s="47"/>
      <c r="G10" s="47"/>
      <c r="H10" s="47"/>
      <c r="I10" s="47"/>
      <c r="J10" s="47"/>
      <c r="K10" s="47"/>
      <c r="L10" s="39"/>
      <c r="M10" s="50"/>
    </row>
    <row r="11" spans="2:18" s="1" customFormat="1" ht="17.399999999999999" customHeight="1" thickBot="1">
      <c r="C11" s="154" t="s">
        <v>376</v>
      </c>
      <c r="D11" s="155"/>
      <c r="E11" s="155"/>
      <c r="F11" s="155"/>
      <c r="G11" s="155"/>
      <c r="H11" s="155"/>
      <c r="I11" s="155"/>
      <c r="J11" s="155"/>
      <c r="K11" s="155"/>
      <c r="L11" s="155"/>
      <c r="M11" s="156"/>
    </row>
    <row r="12" spans="2:18" s="1" customFormat="1" ht="20.399999999999999" customHeight="1">
      <c r="C12" s="48"/>
      <c r="D12" s="48"/>
      <c r="E12" s="48"/>
      <c r="F12" s="48"/>
      <c r="G12" s="48"/>
      <c r="H12" s="48"/>
      <c r="I12" s="48"/>
      <c r="J12" s="48"/>
      <c r="K12" s="157" t="s">
        <v>83</v>
      </c>
      <c r="L12" s="157"/>
      <c r="M12" s="157"/>
    </row>
    <row r="13" spans="2:18" s="1" customFormat="1" ht="24.6" customHeight="1">
      <c r="C13" s="33"/>
      <c r="D13" s="151" t="s">
        <v>377</v>
      </c>
      <c r="E13" s="151"/>
      <c r="F13" s="151"/>
      <c r="G13" s="151"/>
      <c r="H13" s="151"/>
      <c r="I13" s="151"/>
      <c r="J13" s="151"/>
      <c r="K13" s="151"/>
      <c r="M13" s="49" t="s">
        <v>84</v>
      </c>
    </row>
    <row r="14" spans="2:18" s="1" customFormat="1" ht="26.4" customHeight="1">
      <c r="D14" s="161" t="s">
        <v>378</v>
      </c>
      <c r="E14" s="162"/>
      <c r="F14" s="162"/>
      <c r="G14" s="162"/>
      <c r="H14" s="162"/>
      <c r="I14" s="162"/>
      <c r="J14" s="162"/>
      <c r="K14" s="162"/>
      <c r="M14" s="49" t="s">
        <v>84</v>
      </c>
    </row>
    <row r="15" spans="2:18" s="1" customFormat="1" ht="19.2" customHeight="1">
      <c r="D15" s="151" t="s">
        <v>379</v>
      </c>
      <c r="E15" s="152"/>
      <c r="F15" s="152"/>
      <c r="G15" s="152"/>
      <c r="H15" s="152"/>
      <c r="I15" s="152"/>
      <c r="J15" s="152"/>
      <c r="K15" s="152"/>
      <c r="L15" s="34"/>
      <c r="M15" s="49" t="s">
        <v>84</v>
      </c>
    </row>
    <row r="16" spans="2:18" s="1" customFormat="1" ht="25.2" customHeight="1">
      <c r="C16" s="13"/>
      <c r="D16" s="151" t="s">
        <v>380</v>
      </c>
      <c r="E16" s="152"/>
      <c r="F16" s="152"/>
      <c r="G16" s="152"/>
      <c r="H16" s="152"/>
      <c r="I16" s="152"/>
      <c r="J16" s="152"/>
      <c r="K16" s="152"/>
      <c r="M16" s="49" t="s">
        <v>84</v>
      </c>
    </row>
    <row r="17" spans="2:13" s="1" customFormat="1" ht="19.8" customHeight="1">
      <c r="C17" s="13"/>
      <c r="D17" s="151" t="s">
        <v>381</v>
      </c>
      <c r="E17" s="152"/>
      <c r="F17" s="152"/>
      <c r="G17" s="152"/>
      <c r="H17" s="152"/>
      <c r="I17" s="152"/>
      <c r="J17" s="152"/>
      <c r="K17" s="152"/>
      <c r="M17" s="49" t="s">
        <v>84</v>
      </c>
    </row>
    <row r="18" spans="2:13" s="1" customFormat="1" ht="19.8" customHeight="1">
      <c r="K18" s="37"/>
      <c r="L18" s="37"/>
      <c r="M18" s="37"/>
    </row>
    <row r="19" spans="2:13" s="1" customFormat="1" ht="54.6" customHeight="1">
      <c r="K19" s="37" t="s">
        <v>85</v>
      </c>
      <c r="L19" s="153" t="s">
        <v>382</v>
      </c>
      <c r="M19" s="153"/>
    </row>
    <row r="20" spans="2:13" s="1" customFormat="1" ht="17.399999999999999" customHeight="1" thickBot="1">
      <c r="K20" s="37"/>
      <c r="L20" s="37"/>
      <c r="M20" s="37"/>
    </row>
    <row r="21" spans="2:13" s="1" customFormat="1" ht="20.399999999999999" customHeight="1" thickBot="1">
      <c r="B21" s="57"/>
      <c r="C21" s="154" t="s">
        <v>77</v>
      </c>
      <c r="D21" s="155"/>
      <c r="E21" s="155"/>
      <c r="F21" s="155"/>
      <c r="G21" s="155"/>
      <c r="H21" s="155"/>
      <c r="I21" s="155"/>
      <c r="J21" s="155"/>
      <c r="K21" s="155"/>
      <c r="L21" s="155"/>
      <c r="M21" s="156"/>
    </row>
    <row r="22" spans="2:13" s="1" customFormat="1" ht="17.399999999999999" customHeight="1">
      <c r="C22" s="39"/>
      <c r="D22" s="39"/>
      <c r="E22" s="39"/>
      <c r="F22" s="39"/>
      <c r="G22" s="39"/>
      <c r="H22" s="39"/>
      <c r="I22" s="39"/>
      <c r="J22" s="39"/>
      <c r="K22" s="157"/>
      <c r="L22" s="157"/>
      <c r="M22" s="157"/>
    </row>
    <row r="23" spans="2:13" s="1" customFormat="1" ht="33.6" customHeight="1">
      <c r="C23" s="39"/>
      <c r="D23" s="151" t="s">
        <v>383</v>
      </c>
      <c r="E23" s="151"/>
      <c r="F23" s="151"/>
      <c r="G23" s="151"/>
      <c r="H23" s="151"/>
      <c r="I23" s="151"/>
      <c r="J23" s="151"/>
      <c r="K23" s="151"/>
      <c r="L23" s="39"/>
      <c r="M23" s="38" t="s">
        <v>3</v>
      </c>
    </row>
    <row r="24" spans="2:13" s="1" customFormat="1" ht="43.8" customHeight="1">
      <c r="C24" s="39"/>
      <c r="D24" s="151" t="s">
        <v>384</v>
      </c>
      <c r="E24" s="151"/>
      <c r="F24" s="151"/>
      <c r="G24" s="151"/>
      <c r="H24" s="151"/>
      <c r="I24" s="151"/>
      <c r="J24" s="151"/>
      <c r="K24" s="151"/>
      <c r="L24" s="39"/>
      <c r="M24" s="38" t="s">
        <v>4</v>
      </c>
    </row>
    <row r="25" spans="2:13" s="1" customFormat="1" ht="43.2" customHeight="1">
      <c r="C25" s="39"/>
      <c r="D25" s="151" t="s">
        <v>385</v>
      </c>
      <c r="E25" s="151"/>
      <c r="F25" s="151"/>
      <c r="G25" s="151"/>
      <c r="H25" s="151"/>
      <c r="I25" s="151"/>
      <c r="J25" s="151"/>
      <c r="K25" s="151"/>
      <c r="L25" s="39"/>
      <c r="M25" s="38" t="s">
        <v>5</v>
      </c>
    </row>
  </sheetData>
  <sheetProtection password="C1EC" sheet="1" objects="1" scenarios="1"/>
  <mergeCells count="17">
    <mergeCell ref="K22:M22"/>
    <mergeCell ref="D23:K23"/>
    <mergeCell ref="D24:K24"/>
    <mergeCell ref="D25:K25"/>
    <mergeCell ref="K12:M12"/>
    <mergeCell ref="D13:K13"/>
    <mergeCell ref="L19:M19"/>
    <mergeCell ref="C21:M21"/>
    <mergeCell ref="D14:K14"/>
    <mergeCell ref="D15:K15"/>
    <mergeCell ref="D16:K16"/>
    <mergeCell ref="D17:K17"/>
    <mergeCell ref="C5:M5"/>
    <mergeCell ref="D7:K7"/>
    <mergeCell ref="D8:K8"/>
    <mergeCell ref="D9:K9"/>
    <mergeCell ref="C11:M11"/>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B1:T83"/>
  <sheetViews>
    <sheetView showGridLines="0" zoomScale="70" zoomScaleNormal="70" workbookViewId="0">
      <selection activeCell="C7" sqref="C7"/>
    </sheetView>
  </sheetViews>
  <sheetFormatPr baseColWidth="10" defaultRowHeight="14.4"/>
  <cols>
    <col min="1" max="1" width="3.44140625" style="31" customWidth="1"/>
    <col min="2" max="2" width="11.5546875" style="31"/>
    <col min="3" max="3" width="13.21875" style="31" customWidth="1"/>
    <col min="4" max="10" width="11.5546875" style="31"/>
    <col min="11" max="11" width="16" style="31" customWidth="1"/>
    <col min="12" max="12" width="11.5546875" style="31"/>
    <col min="13" max="13" width="14.33203125" style="31" customWidth="1"/>
    <col min="14" max="16384" width="11.5546875" style="31"/>
  </cols>
  <sheetData>
    <row r="1" spans="2:18" ht="15" thickBot="1">
      <c r="O1" s="1"/>
      <c r="P1" s="1"/>
      <c r="Q1" s="1"/>
      <c r="R1" s="1"/>
    </row>
    <row r="2" spans="2:18" s="1" customFormat="1" ht="23.4" customHeight="1" thickBot="1">
      <c r="B2" s="90" t="str">
        <f>'Tabla Resultados MOT'!F14</f>
        <v>MOT.4.2</v>
      </c>
      <c r="C2" s="91" t="str">
        <f>'Tabla Resultados MOT'!G14</f>
        <v>Ocupación del territorio resiliente: adaptada e integrada</v>
      </c>
      <c r="D2" s="92"/>
      <c r="E2" s="92"/>
      <c r="F2" s="93"/>
      <c r="G2" s="94"/>
      <c r="H2" s="94"/>
      <c r="I2" s="94"/>
      <c r="J2" s="94"/>
      <c r="K2" s="94"/>
      <c r="L2" s="94"/>
      <c r="M2" s="94"/>
      <c r="N2" s="94"/>
      <c r="O2" s="94"/>
      <c r="P2" s="94"/>
      <c r="Q2" s="95"/>
    </row>
    <row r="3" spans="2:18" s="1" customFormat="1" ht="14.4" customHeight="1">
      <c r="B3" s="32"/>
      <c r="C3" s="32"/>
      <c r="D3" s="32"/>
      <c r="E3" s="32"/>
      <c r="F3" s="32"/>
    </row>
    <row r="4" spans="2:18" s="1" customFormat="1" ht="13.8" customHeight="1" thickBot="1"/>
    <row r="5" spans="2:18" s="1" customFormat="1" ht="33.6" customHeight="1" thickBot="1">
      <c r="C5" s="158" t="s">
        <v>386</v>
      </c>
      <c r="D5" s="159"/>
      <c r="E5" s="159"/>
      <c r="F5" s="159"/>
      <c r="G5" s="159"/>
      <c r="H5" s="159"/>
      <c r="I5" s="159"/>
      <c r="J5" s="159"/>
      <c r="K5" s="159"/>
      <c r="L5" s="159"/>
      <c r="M5" s="160"/>
    </row>
    <row r="6" spans="2:18" s="1" customFormat="1" ht="33.6" customHeight="1">
      <c r="C6" s="39"/>
      <c r="D6" s="39"/>
      <c r="E6" s="39"/>
      <c r="F6" s="39"/>
      <c r="G6" s="39"/>
      <c r="H6" s="39"/>
      <c r="I6" s="39"/>
      <c r="J6" s="39"/>
      <c r="K6" s="157"/>
      <c r="L6" s="157"/>
      <c r="M6" s="157"/>
    </row>
    <row r="7" spans="2:18" s="1" customFormat="1" ht="33.6" customHeight="1">
      <c r="C7" s="39"/>
      <c r="D7" s="151" t="s">
        <v>387</v>
      </c>
      <c r="E7" s="151"/>
      <c r="F7" s="151"/>
      <c r="G7" s="151"/>
      <c r="H7" s="151"/>
      <c r="I7" s="151"/>
      <c r="J7" s="151"/>
      <c r="K7" s="151"/>
      <c r="L7" s="39"/>
      <c r="M7" s="38" t="s">
        <v>3</v>
      </c>
    </row>
    <row r="8" spans="2:18" s="1" customFormat="1" ht="33.6" customHeight="1">
      <c r="C8" s="39"/>
      <c r="D8" s="151" t="s">
        <v>388</v>
      </c>
      <c r="E8" s="151"/>
      <c r="F8" s="151"/>
      <c r="G8" s="151"/>
      <c r="H8" s="151"/>
      <c r="I8" s="151"/>
      <c r="J8" s="151"/>
      <c r="K8" s="151"/>
      <c r="L8" s="39"/>
      <c r="M8" s="38" t="s">
        <v>4</v>
      </c>
    </row>
    <row r="9" spans="2:18" s="1" customFormat="1" ht="49.8" customHeight="1">
      <c r="C9" s="39"/>
      <c r="D9" s="151" t="s">
        <v>389</v>
      </c>
      <c r="E9" s="151"/>
      <c r="F9" s="151"/>
      <c r="G9" s="151"/>
      <c r="H9" s="151"/>
      <c r="I9" s="151"/>
      <c r="J9" s="151"/>
      <c r="K9" s="151"/>
      <c r="L9" s="39"/>
      <c r="M9" s="38" t="s">
        <v>5</v>
      </c>
    </row>
    <row r="10" spans="2:18" s="1" customFormat="1" ht="33.6" customHeight="1" thickBot="1">
      <c r="C10" s="39"/>
      <c r="D10" s="47"/>
      <c r="E10" s="47"/>
      <c r="F10" s="47"/>
      <c r="G10" s="47"/>
      <c r="H10" s="47"/>
      <c r="I10" s="47"/>
      <c r="J10" s="47"/>
      <c r="K10" s="47"/>
      <c r="L10" s="39"/>
      <c r="M10" s="50"/>
    </row>
    <row r="11" spans="2:18" s="1" customFormat="1" ht="27" customHeight="1" thickBot="1">
      <c r="C11" s="154" t="s">
        <v>390</v>
      </c>
      <c r="D11" s="155"/>
      <c r="E11" s="155"/>
      <c r="F11" s="155"/>
      <c r="G11" s="155"/>
      <c r="H11" s="155"/>
      <c r="I11" s="155"/>
      <c r="J11" s="155"/>
      <c r="K11" s="155"/>
      <c r="L11" s="155"/>
      <c r="M11" s="156"/>
    </row>
    <row r="12" spans="2:18" s="1" customFormat="1" ht="15" customHeight="1">
      <c r="C12" s="48"/>
      <c r="D12" s="48"/>
      <c r="E12" s="48"/>
      <c r="F12" s="48"/>
      <c r="G12" s="48"/>
      <c r="H12" s="48"/>
      <c r="I12" s="48"/>
      <c r="J12" s="48"/>
      <c r="K12" s="157" t="s">
        <v>83</v>
      </c>
      <c r="L12" s="157"/>
      <c r="M12" s="157"/>
    </row>
    <row r="13" spans="2:18" s="1" customFormat="1" ht="15" customHeight="1">
      <c r="C13" s="53"/>
      <c r="D13" s="151"/>
      <c r="E13" s="151"/>
      <c r="F13" s="151"/>
      <c r="G13" s="151"/>
      <c r="H13" s="151"/>
      <c r="I13" s="151"/>
      <c r="J13" s="151"/>
      <c r="K13" s="151"/>
      <c r="L13" s="51"/>
      <c r="M13" s="51"/>
    </row>
    <row r="14" spans="2:18" s="1" customFormat="1" ht="25.8" customHeight="1">
      <c r="C14" s="33"/>
      <c r="D14" s="151" t="s">
        <v>392</v>
      </c>
      <c r="E14" s="151"/>
      <c r="F14" s="151"/>
      <c r="G14" s="151"/>
      <c r="H14" s="151"/>
      <c r="I14" s="151"/>
      <c r="J14" s="151"/>
      <c r="K14" s="151"/>
      <c r="M14" s="49" t="s">
        <v>84</v>
      </c>
    </row>
    <row r="15" spans="2:18" s="1" customFormat="1" ht="46.8" customHeight="1">
      <c r="D15" s="151" t="s">
        <v>391</v>
      </c>
      <c r="E15" s="151"/>
      <c r="F15" s="151"/>
      <c r="G15" s="151"/>
      <c r="H15" s="151"/>
      <c r="I15" s="151"/>
      <c r="J15" s="151"/>
      <c r="K15" s="151"/>
      <c r="M15" s="50" t="s">
        <v>214</v>
      </c>
    </row>
    <row r="16" spans="2:18" s="1" customFormat="1" ht="46.8" customHeight="1">
      <c r="D16" s="151" t="s">
        <v>396</v>
      </c>
      <c r="E16" s="151"/>
      <c r="F16" s="151"/>
      <c r="G16" s="151"/>
      <c r="H16" s="151"/>
      <c r="I16" s="151"/>
      <c r="J16" s="151"/>
      <c r="K16" s="151"/>
      <c r="L16" s="34"/>
      <c r="M16" s="50" t="s">
        <v>215</v>
      </c>
    </row>
    <row r="17" spans="4:13" s="1" customFormat="1" ht="46.8" customHeight="1">
      <c r="D17" s="151" t="s">
        <v>393</v>
      </c>
      <c r="E17" s="151"/>
      <c r="F17" s="151"/>
      <c r="G17" s="151"/>
      <c r="H17" s="151"/>
      <c r="I17" s="151"/>
      <c r="J17" s="151"/>
      <c r="K17" s="151"/>
      <c r="L17" s="34"/>
      <c r="M17" s="49" t="s">
        <v>84</v>
      </c>
    </row>
    <row r="18" spans="4:13" s="1" customFormat="1" ht="46.8" customHeight="1">
      <c r="D18" s="151" t="s">
        <v>394</v>
      </c>
      <c r="E18" s="151"/>
      <c r="F18" s="151"/>
      <c r="G18" s="151"/>
      <c r="H18" s="151"/>
      <c r="I18" s="151"/>
      <c r="J18" s="151"/>
      <c r="K18" s="151"/>
      <c r="L18" s="34"/>
      <c r="M18" s="50" t="s">
        <v>214</v>
      </c>
    </row>
    <row r="19" spans="4:13" s="1" customFormat="1" ht="30.6" customHeight="1">
      <c r="D19" s="151" t="s">
        <v>395</v>
      </c>
      <c r="E19" s="151"/>
      <c r="F19" s="151"/>
      <c r="G19" s="151"/>
      <c r="H19" s="151"/>
      <c r="I19" s="151"/>
      <c r="J19" s="151"/>
      <c r="K19" s="151"/>
      <c r="L19" s="34"/>
      <c r="M19" s="50" t="s">
        <v>215</v>
      </c>
    </row>
    <row r="20" spans="4:13" s="1" customFormat="1" ht="30.6" customHeight="1">
      <c r="D20" s="151" t="s">
        <v>397</v>
      </c>
      <c r="E20" s="151"/>
      <c r="F20" s="151"/>
      <c r="G20" s="151"/>
      <c r="H20" s="151"/>
      <c r="I20" s="151"/>
      <c r="J20" s="151"/>
      <c r="K20" s="151"/>
      <c r="L20" s="34"/>
      <c r="M20" s="49" t="s">
        <v>84</v>
      </c>
    </row>
    <row r="21" spans="4:13" s="1" customFormat="1" ht="30.6" customHeight="1">
      <c r="D21" s="151" t="s">
        <v>398</v>
      </c>
      <c r="E21" s="151"/>
      <c r="F21" s="151"/>
      <c r="G21" s="151"/>
      <c r="H21" s="151"/>
      <c r="I21" s="151"/>
      <c r="J21" s="151"/>
      <c r="K21" s="151"/>
      <c r="L21" s="34"/>
      <c r="M21" s="50" t="s">
        <v>214</v>
      </c>
    </row>
    <row r="22" spans="4:13" s="1" customFormat="1" ht="30.6" customHeight="1">
      <c r="D22" s="151" t="s">
        <v>399</v>
      </c>
      <c r="E22" s="151"/>
      <c r="F22" s="151"/>
      <c r="G22" s="151"/>
      <c r="H22" s="151"/>
      <c r="I22" s="151"/>
      <c r="J22" s="151"/>
      <c r="K22" s="151"/>
      <c r="L22" s="34"/>
      <c r="M22" s="50" t="s">
        <v>215</v>
      </c>
    </row>
    <row r="23" spans="4:13" s="1" customFormat="1" ht="64.2" customHeight="1">
      <c r="D23" s="151" t="s">
        <v>400</v>
      </c>
      <c r="E23" s="151"/>
      <c r="F23" s="151"/>
      <c r="G23" s="151"/>
      <c r="H23" s="151"/>
      <c r="I23" s="151"/>
      <c r="J23" s="151"/>
      <c r="K23" s="151"/>
      <c r="L23" s="34"/>
      <c r="M23" s="49" t="s">
        <v>84</v>
      </c>
    </row>
    <row r="24" spans="4:13" s="1" customFormat="1" ht="46.8" customHeight="1">
      <c r="D24" s="151" t="s">
        <v>401</v>
      </c>
      <c r="E24" s="151"/>
      <c r="F24" s="151"/>
      <c r="G24" s="151"/>
      <c r="H24" s="151"/>
      <c r="I24" s="151"/>
      <c r="J24" s="151"/>
      <c r="K24" s="151"/>
      <c r="L24" s="34"/>
      <c r="M24" s="50" t="s">
        <v>214</v>
      </c>
    </row>
    <row r="25" spans="4:13" s="1" customFormat="1" ht="46.8" customHeight="1">
      <c r="D25" s="151" t="s">
        <v>402</v>
      </c>
      <c r="E25" s="151"/>
      <c r="F25" s="151"/>
      <c r="G25" s="151"/>
      <c r="H25" s="151"/>
      <c r="I25" s="151"/>
      <c r="J25" s="151"/>
      <c r="K25" s="151"/>
      <c r="L25" s="34"/>
      <c r="M25" s="50" t="s">
        <v>215</v>
      </c>
    </row>
    <row r="26" spans="4:13" s="1" customFormat="1" ht="46.8" customHeight="1">
      <c r="D26" s="151" t="s">
        <v>403</v>
      </c>
      <c r="E26" s="151"/>
      <c r="F26" s="151"/>
      <c r="G26" s="151"/>
      <c r="H26" s="151"/>
      <c r="I26" s="151"/>
      <c r="J26" s="151"/>
      <c r="K26" s="151"/>
      <c r="L26" s="34"/>
      <c r="M26" s="49" t="s">
        <v>84</v>
      </c>
    </row>
    <row r="27" spans="4:13" s="1" customFormat="1" ht="46.8" customHeight="1">
      <c r="D27" s="151" t="s">
        <v>404</v>
      </c>
      <c r="E27" s="151"/>
      <c r="F27" s="151"/>
      <c r="G27" s="151"/>
      <c r="H27" s="151"/>
      <c r="I27" s="151"/>
      <c r="J27" s="151"/>
      <c r="K27" s="151"/>
      <c r="L27" s="34"/>
      <c r="M27" s="50" t="s">
        <v>214</v>
      </c>
    </row>
    <row r="28" spans="4:13" s="1" customFormat="1" ht="46.8" customHeight="1">
      <c r="D28" s="151" t="s">
        <v>405</v>
      </c>
      <c r="E28" s="151"/>
      <c r="F28" s="151"/>
      <c r="G28" s="151"/>
      <c r="H28" s="151"/>
      <c r="I28" s="151"/>
      <c r="J28" s="151"/>
      <c r="K28" s="151"/>
      <c r="L28" s="34"/>
      <c r="M28" s="50" t="s">
        <v>215</v>
      </c>
    </row>
    <row r="29" spans="4:13" s="1" customFormat="1" ht="46.8" customHeight="1">
      <c r="D29" s="151" t="s">
        <v>406</v>
      </c>
      <c r="E29" s="151"/>
      <c r="F29" s="151"/>
      <c r="G29" s="151"/>
      <c r="H29" s="151"/>
      <c r="I29" s="151"/>
      <c r="J29" s="151"/>
      <c r="K29" s="151"/>
      <c r="L29" s="34"/>
      <c r="M29" s="49" t="s">
        <v>84</v>
      </c>
    </row>
    <row r="30" spans="4:13" s="1" customFormat="1" ht="46.8" customHeight="1">
      <c r="D30" s="151" t="s">
        <v>407</v>
      </c>
      <c r="E30" s="151"/>
      <c r="F30" s="151"/>
      <c r="G30" s="151"/>
      <c r="H30" s="151"/>
      <c r="I30" s="151"/>
      <c r="J30" s="151"/>
      <c r="K30" s="151"/>
      <c r="L30" s="34"/>
      <c r="M30" s="50" t="s">
        <v>214</v>
      </c>
    </row>
    <row r="31" spans="4:13" s="1" customFormat="1" ht="39.6" customHeight="1">
      <c r="D31" s="151" t="s">
        <v>408</v>
      </c>
      <c r="E31" s="151"/>
      <c r="F31" s="151"/>
      <c r="G31" s="151"/>
      <c r="H31" s="151"/>
      <c r="I31" s="151"/>
      <c r="J31" s="151"/>
      <c r="K31" s="151"/>
      <c r="L31" s="34"/>
      <c r="M31" s="50" t="s">
        <v>215</v>
      </c>
    </row>
    <row r="32" spans="4:13" s="1" customFormat="1" ht="19.2" customHeight="1">
      <c r="D32" s="47"/>
      <c r="E32" s="47"/>
      <c r="F32" s="47"/>
      <c r="G32" s="47"/>
      <c r="H32" s="47"/>
      <c r="I32" s="47"/>
      <c r="J32" s="47"/>
      <c r="K32" s="47"/>
      <c r="L32" s="34"/>
      <c r="M32" s="49"/>
    </row>
    <row r="33" spans="3:13" s="1" customFormat="1" ht="46.8" customHeight="1">
      <c r="D33" s="47"/>
      <c r="E33" s="34"/>
      <c r="F33" s="34"/>
      <c r="G33" s="34"/>
      <c r="H33" s="34"/>
      <c r="I33" s="34"/>
      <c r="J33" s="34"/>
      <c r="K33" s="37" t="s">
        <v>85</v>
      </c>
      <c r="L33" s="153" t="s">
        <v>360</v>
      </c>
      <c r="M33" s="153"/>
    </row>
    <row r="34" spans="3:13" s="1" customFormat="1" ht="17.399999999999999" customHeight="1" thickBot="1">
      <c r="I34" s="37"/>
      <c r="J34" s="38"/>
    </row>
    <row r="35" spans="3:13" s="1" customFormat="1" ht="39" customHeight="1" thickBot="1">
      <c r="C35" s="154" t="s">
        <v>409</v>
      </c>
      <c r="D35" s="155"/>
      <c r="E35" s="155"/>
      <c r="F35" s="155"/>
      <c r="G35" s="155"/>
      <c r="H35" s="155"/>
      <c r="I35" s="155"/>
      <c r="J35" s="155"/>
      <c r="K35" s="155"/>
      <c r="L35" s="155"/>
      <c r="M35" s="156"/>
    </row>
    <row r="36" spans="3:13" s="1" customFormat="1" ht="20.399999999999999" customHeight="1">
      <c r="C36" s="48"/>
      <c r="D36" s="48"/>
      <c r="E36" s="48"/>
      <c r="F36" s="48"/>
      <c r="G36" s="48"/>
      <c r="H36" s="48"/>
      <c r="I36" s="48"/>
      <c r="J36" s="48"/>
      <c r="K36" s="157" t="s">
        <v>83</v>
      </c>
      <c r="L36" s="157"/>
      <c r="M36" s="157"/>
    </row>
    <row r="37" spans="3:13" s="1" customFormat="1" ht="20.399999999999999" customHeight="1">
      <c r="C37" s="58" t="s">
        <v>413</v>
      </c>
      <c r="D37" s="151" t="s">
        <v>414</v>
      </c>
      <c r="E37" s="151"/>
      <c r="F37" s="151"/>
      <c r="G37" s="151"/>
      <c r="H37" s="151"/>
      <c r="I37" s="151"/>
      <c r="J37" s="151"/>
      <c r="K37" s="151"/>
      <c r="L37" s="51"/>
      <c r="M37" s="51"/>
    </row>
    <row r="38" spans="3:13" s="1" customFormat="1" ht="33" customHeight="1">
      <c r="C38" s="33"/>
      <c r="D38" s="151" t="s">
        <v>410</v>
      </c>
      <c r="E38" s="151"/>
      <c r="F38" s="151"/>
      <c r="G38" s="151"/>
      <c r="H38" s="151"/>
      <c r="I38" s="151"/>
      <c r="J38" s="151"/>
      <c r="K38" s="151"/>
      <c r="M38" s="49" t="s">
        <v>84</v>
      </c>
    </row>
    <row r="39" spans="3:13" s="1" customFormat="1" ht="45" customHeight="1">
      <c r="D39" s="161" t="s">
        <v>411</v>
      </c>
      <c r="E39" s="162"/>
      <c r="F39" s="162"/>
      <c r="G39" s="162"/>
      <c r="H39" s="162"/>
      <c r="I39" s="162"/>
      <c r="J39" s="162"/>
      <c r="K39" s="162"/>
      <c r="M39" s="50" t="s">
        <v>214</v>
      </c>
    </row>
    <row r="40" spans="3:13" s="1" customFormat="1" ht="33.6" customHeight="1">
      <c r="D40" s="151" t="s">
        <v>412</v>
      </c>
      <c r="E40" s="152"/>
      <c r="F40" s="152"/>
      <c r="G40" s="152"/>
      <c r="H40" s="152"/>
      <c r="I40" s="152"/>
      <c r="J40" s="152"/>
      <c r="K40" s="152"/>
      <c r="L40" s="34"/>
      <c r="M40" s="50" t="s">
        <v>215</v>
      </c>
    </row>
    <row r="41" spans="3:13" s="1" customFormat="1" ht="47.4" customHeight="1">
      <c r="C41" s="13"/>
      <c r="D41" s="151" t="s">
        <v>415</v>
      </c>
      <c r="E41" s="152"/>
      <c r="F41" s="152"/>
      <c r="G41" s="152"/>
      <c r="H41" s="152"/>
      <c r="I41" s="152"/>
      <c r="J41" s="152"/>
      <c r="K41" s="152"/>
      <c r="M41" s="49" t="s">
        <v>84</v>
      </c>
    </row>
    <row r="42" spans="3:13" s="1" customFormat="1" ht="50.4" customHeight="1">
      <c r="C42" s="13"/>
      <c r="D42" s="151" t="s">
        <v>416</v>
      </c>
      <c r="E42" s="152"/>
      <c r="F42" s="152"/>
      <c r="G42" s="152"/>
      <c r="H42" s="152"/>
      <c r="I42" s="152"/>
      <c r="J42" s="152"/>
      <c r="K42" s="152"/>
      <c r="M42" s="50" t="s">
        <v>214</v>
      </c>
    </row>
    <row r="43" spans="3:13" s="1" customFormat="1" ht="55.8" customHeight="1">
      <c r="C43" s="13"/>
      <c r="D43" s="151" t="s">
        <v>417</v>
      </c>
      <c r="E43" s="152"/>
      <c r="F43" s="152"/>
      <c r="G43" s="152"/>
      <c r="H43" s="152"/>
      <c r="I43" s="152"/>
      <c r="J43" s="152"/>
      <c r="K43" s="152"/>
      <c r="M43" s="50" t="s">
        <v>215</v>
      </c>
    </row>
    <row r="44" spans="3:13" s="1" customFormat="1" ht="43.8" customHeight="1">
      <c r="C44" s="39"/>
      <c r="D44" s="151" t="s">
        <v>418</v>
      </c>
      <c r="E44" s="152"/>
      <c r="F44" s="152"/>
      <c r="G44" s="152"/>
      <c r="H44" s="152"/>
      <c r="I44" s="152"/>
      <c r="J44" s="152"/>
      <c r="K44" s="152"/>
      <c r="L44" s="39"/>
      <c r="M44" s="49" t="s">
        <v>84</v>
      </c>
    </row>
    <row r="45" spans="3:13" s="1" customFormat="1" ht="54.6" customHeight="1">
      <c r="D45" s="151" t="s">
        <v>419</v>
      </c>
      <c r="E45" s="152"/>
      <c r="F45" s="152"/>
      <c r="G45" s="152"/>
      <c r="H45" s="152"/>
      <c r="I45" s="152"/>
      <c r="J45" s="152"/>
      <c r="K45" s="152"/>
      <c r="L45" s="34"/>
      <c r="M45" s="50" t="s">
        <v>214</v>
      </c>
    </row>
    <row r="46" spans="3:13" s="1" customFormat="1" ht="54.6" customHeight="1">
      <c r="D46" s="151" t="s">
        <v>420</v>
      </c>
      <c r="E46" s="152"/>
      <c r="F46" s="152"/>
      <c r="G46" s="152"/>
      <c r="H46" s="152"/>
      <c r="I46" s="152"/>
      <c r="J46" s="152"/>
      <c r="K46" s="152"/>
      <c r="L46" s="34"/>
      <c r="M46" s="50" t="s">
        <v>215</v>
      </c>
    </row>
    <row r="47" spans="3:13" s="1" customFormat="1" ht="19.8" customHeight="1">
      <c r="K47" s="37"/>
      <c r="L47" s="37"/>
      <c r="M47" s="37"/>
    </row>
    <row r="48" spans="3:13" s="1" customFormat="1" ht="54.6" customHeight="1">
      <c r="K48" s="37" t="s">
        <v>85</v>
      </c>
      <c r="L48" s="153" t="s">
        <v>422</v>
      </c>
      <c r="M48" s="153"/>
    </row>
    <row r="49" spans="2:20" s="1" customFormat="1" ht="17.399999999999999" customHeight="1" thickBot="1">
      <c r="K49" s="37"/>
      <c r="L49" s="37"/>
      <c r="M49" s="37"/>
    </row>
    <row r="50" spans="2:20" s="1" customFormat="1" ht="20.399999999999999" customHeight="1" thickBot="1">
      <c r="B50" s="57"/>
      <c r="C50" s="154" t="s">
        <v>421</v>
      </c>
      <c r="D50" s="155"/>
      <c r="E50" s="155"/>
      <c r="F50" s="155"/>
      <c r="G50" s="155"/>
      <c r="H50" s="155"/>
      <c r="I50" s="155"/>
      <c r="J50" s="155"/>
      <c r="K50" s="155"/>
      <c r="L50" s="155"/>
      <c r="M50" s="156"/>
    </row>
    <row r="51" spans="2:20" s="1" customFormat="1" ht="20.399999999999999" customHeight="1">
      <c r="C51" s="39"/>
      <c r="D51" s="39"/>
      <c r="E51" s="39"/>
      <c r="F51" s="39"/>
      <c r="G51" s="39"/>
      <c r="H51" s="39"/>
      <c r="I51" s="39"/>
      <c r="J51" s="39"/>
      <c r="K51" s="157" t="s">
        <v>83</v>
      </c>
      <c r="L51" s="157"/>
      <c r="M51" s="157"/>
    </row>
    <row r="52" spans="2:20" s="1" customFormat="1" ht="60.6" customHeight="1">
      <c r="C52" s="39"/>
      <c r="D52" s="151" t="s">
        <v>423</v>
      </c>
      <c r="E52" s="152"/>
      <c r="F52" s="152"/>
      <c r="G52" s="152"/>
      <c r="H52" s="152"/>
      <c r="I52" s="152"/>
      <c r="J52" s="152"/>
      <c r="K52" s="152"/>
      <c r="L52" s="39"/>
      <c r="M52" s="50" t="s">
        <v>101</v>
      </c>
    </row>
    <row r="53" spans="2:20" s="1" customFormat="1" ht="33.6" customHeight="1">
      <c r="C53" s="54" t="s">
        <v>424</v>
      </c>
      <c r="D53" s="151" t="s">
        <v>425</v>
      </c>
      <c r="E53" s="152"/>
      <c r="F53" s="152"/>
      <c r="G53" s="152"/>
      <c r="H53" s="152"/>
      <c r="I53" s="152"/>
      <c r="J53" s="152"/>
      <c r="K53" s="152"/>
      <c r="L53" s="34"/>
      <c r="M53" s="50"/>
    </row>
    <row r="54" spans="2:20" s="1" customFormat="1" ht="34.200000000000003" customHeight="1">
      <c r="D54" s="151" t="s">
        <v>426</v>
      </c>
      <c r="E54" s="152"/>
      <c r="F54" s="152"/>
      <c r="G54" s="152"/>
      <c r="H54" s="152"/>
      <c r="I54" s="152"/>
      <c r="J54" s="152"/>
      <c r="K54" s="152"/>
      <c r="L54" s="34"/>
      <c r="M54" s="49" t="s">
        <v>84</v>
      </c>
    </row>
    <row r="55" spans="2:20" s="1" customFormat="1" ht="33" customHeight="1">
      <c r="D55" s="151" t="s">
        <v>427</v>
      </c>
      <c r="E55" s="152"/>
      <c r="F55" s="152"/>
      <c r="G55" s="152"/>
      <c r="H55" s="152"/>
      <c r="I55" s="152"/>
      <c r="J55" s="152"/>
      <c r="K55" s="152"/>
      <c r="L55" s="34"/>
      <c r="M55" s="50" t="s">
        <v>214</v>
      </c>
    </row>
    <row r="56" spans="2:20" s="1" customFormat="1" ht="33" customHeight="1">
      <c r="D56" s="151" t="s">
        <v>428</v>
      </c>
      <c r="E56" s="152"/>
      <c r="F56" s="152"/>
      <c r="G56" s="152"/>
      <c r="H56" s="152"/>
      <c r="I56" s="152"/>
      <c r="J56" s="152"/>
      <c r="K56" s="152"/>
      <c r="L56" s="34"/>
      <c r="M56" s="50" t="s">
        <v>215</v>
      </c>
    </row>
    <row r="57" spans="2:20" s="1" customFormat="1" ht="34.799999999999997" customHeight="1">
      <c r="D57" s="151" t="s">
        <v>429</v>
      </c>
      <c r="E57" s="152"/>
      <c r="F57" s="152"/>
      <c r="G57" s="152"/>
      <c r="H57" s="152"/>
      <c r="I57" s="152"/>
      <c r="J57" s="152"/>
      <c r="K57" s="152"/>
      <c r="M57" s="49" t="s">
        <v>84</v>
      </c>
    </row>
    <row r="58" spans="2:20" s="1" customFormat="1" ht="33" customHeight="1">
      <c r="D58" s="151" t="s">
        <v>430</v>
      </c>
      <c r="E58" s="152"/>
      <c r="F58" s="152"/>
      <c r="G58" s="152"/>
      <c r="H58" s="152"/>
      <c r="I58" s="152"/>
      <c r="J58" s="152"/>
      <c r="K58" s="152"/>
      <c r="M58" s="50" t="s">
        <v>214</v>
      </c>
    </row>
    <row r="59" spans="2:20" s="1" customFormat="1" ht="70.2" customHeight="1">
      <c r="D59" s="151" t="s">
        <v>431</v>
      </c>
      <c r="E59" s="152"/>
      <c r="F59" s="152"/>
      <c r="G59" s="152"/>
      <c r="H59" s="152"/>
      <c r="I59" s="152"/>
      <c r="J59" s="152"/>
      <c r="K59" s="152"/>
      <c r="M59" s="50" t="s">
        <v>215</v>
      </c>
    </row>
    <row r="60" spans="2:20" s="1" customFormat="1" ht="70.2" customHeight="1">
      <c r="D60" s="151" t="s">
        <v>432</v>
      </c>
      <c r="E60" s="152"/>
      <c r="F60" s="152"/>
      <c r="G60" s="152"/>
      <c r="H60" s="152"/>
      <c r="I60" s="152"/>
      <c r="J60" s="152"/>
      <c r="K60" s="152"/>
      <c r="M60" s="49" t="s">
        <v>84</v>
      </c>
    </row>
    <row r="61" spans="2:20" s="1" customFormat="1" ht="92.4" customHeight="1">
      <c r="D61" s="151" t="s">
        <v>433</v>
      </c>
      <c r="E61" s="152"/>
      <c r="F61" s="152"/>
      <c r="G61" s="152"/>
      <c r="H61" s="152"/>
      <c r="I61" s="152"/>
      <c r="J61" s="152"/>
      <c r="K61" s="152"/>
      <c r="M61" s="50" t="s">
        <v>214</v>
      </c>
    </row>
    <row r="62" spans="2:20" s="1" customFormat="1" ht="88.2" customHeight="1">
      <c r="D62" s="151" t="s">
        <v>434</v>
      </c>
      <c r="E62" s="152"/>
      <c r="F62" s="152"/>
      <c r="G62" s="152"/>
      <c r="H62" s="152"/>
      <c r="I62" s="152"/>
      <c r="J62" s="152"/>
      <c r="K62" s="152"/>
      <c r="M62" s="50" t="s">
        <v>215</v>
      </c>
    </row>
    <row r="63" spans="2:20" s="1" customFormat="1" ht="41.4" customHeight="1">
      <c r="D63" s="151" t="s">
        <v>435</v>
      </c>
      <c r="E63" s="152"/>
      <c r="F63" s="152"/>
      <c r="G63" s="152"/>
      <c r="H63" s="152"/>
      <c r="I63" s="152"/>
      <c r="J63" s="152"/>
      <c r="K63" s="152"/>
      <c r="M63" s="49" t="s">
        <v>84</v>
      </c>
    </row>
    <row r="64" spans="2:20" s="1" customFormat="1" ht="38.4" customHeight="1">
      <c r="D64" s="151" t="s">
        <v>437</v>
      </c>
      <c r="E64" s="152"/>
      <c r="F64" s="152"/>
      <c r="G64" s="152"/>
      <c r="H64" s="152"/>
      <c r="I64" s="152"/>
      <c r="J64" s="152"/>
      <c r="K64" s="152"/>
      <c r="M64" s="50" t="s">
        <v>214</v>
      </c>
      <c r="N64" s="34"/>
      <c r="O64" s="34"/>
      <c r="P64" s="34"/>
      <c r="Q64" s="34"/>
      <c r="R64" s="34"/>
      <c r="S64" s="34"/>
      <c r="T64" s="34"/>
    </row>
    <row r="65" spans="2:14" s="1" customFormat="1" ht="60.6" customHeight="1">
      <c r="D65" s="151" t="s">
        <v>436</v>
      </c>
      <c r="E65" s="152"/>
      <c r="F65" s="152"/>
      <c r="G65" s="152"/>
      <c r="H65" s="152"/>
      <c r="I65" s="152"/>
      <c r="J65" s="152"/>
      <c r="K65" s="152"/>
      <c r="M65" s="50" t="s">
        <v>215</v>
      </c>
    </row>
    <row r="66" spans="2:14" s="1" customFormat="1">
      <c r="D66" s="47"/>
      <c r="E66" s="34"/>
      <c r="F66" s="34"/>
      <c r="G66" s="34"/>
      <c r="H66" s="34"/>
      <c r="I66" s="34"/>
      <c r="J66" s="34"/>
      <c r="K66" s="34"/>
    </row>
    <row r="67" spans="2:14" s="1" customFormat="1" ht="47.4" customHeight="1">
      <c r="D67" s="47"/>
      <c r="E67" s="34"/>
      <c r="F67" s="34"/>
      <c r="G67" s="34"/>
      <c r="H67" s="34"/>
      <c r="I67" s="34"/>
      <c r="J67" s="34"/>
      <c r="K67" s="37" t="s">
        <v>85</v>
      </c>
      <c r="L67" s="153" t="s">
        <v>438</v>
      </c>
      <c r="M67" s="153"/>
    </row>
    <row r="68" spans="2:14" s="1" customFormat="1" ht="15" thickBot="1">
      <c r="D68" s="47"/>
      <c r="E68" s="34"/>
      <c r="F68" s="34"/>
      <c r="G68" s="34"/>
      <c r="H68" s="34"/>
      <c r="I68" s="34"/>
      <c r="J68" s="34"/>
      <c r="K68" s="34"/>
    </row>
    <row r="69" spans="2:14" s="1" customFormat="1" ht="18.600000000000001" customHeight="1" thickBot="1">
      <c r="C69" s="154" t="s">
        <v>82</v>
      </c>
      <c r="D69" s="155"/>
      <c r="E69" s="155"/>
      <c r="F69" s="155"/>
      <c r="G69" s="155"/>
      <c r="H69" s="155"/>
      <c r="I69" s="155"/>
      <c r="J69" s="155"/>
      <c r="K69" s="155"/>
      <c r="L69" s="155"/>
      <c r="M69" s="156"/>
    </row>
    <row r="70" spans="2:14">
      <c r="B70" s="1"/>
      <c r="C70" s="39"/>
      <c r="D70" s="39"/>
      <c r="E70" s="39"/>
      <c r="F70" s="39"/>
      <c r="G70" s="39"/>
      <c r="H70" s="39"/>
      <c r="I70" s="39"/>
      <c r="J70" s="39"/>
      <c r="K70" s="157" t="s">
        <v>83</v>
      </c>
      <c r="L70" s="157"/>
      <c r="M70" s="157"/>
      <c r="N70" s="1"/>
    </row>
    <row r="71" spans="2:14">
      <c r="B71" s="1"/>
      <c r="C71" s="47"/>
      <c r="D71" s="151"/>
      <c r="E71" s="152"/>
      <c r="F71" s="152"/>
      <c r="G71" s="152"/>
      <c r="H71" s="152"/>
      <c r="I71" s="152"/>
      <c r="J71" s="152"/>
      <c r="K71" s="152"/>
      <c r="L71" s="39"/>
      <c r="M71" s="39"/>
      <c r="N71" s="1"/>
    </row>
    <row r="72" spans="2:14" ht="75.599999999999994" customHeight="1">
      <c r="B72" s="1"/>
      <c r="C72" s="39"/>
      <c r="D72" s="151" t="s">
        <v>439</v>
      </c>
      <c r="E72" s="152"/>
      <c r="F72" s="152"/>
      <c r="G72" s="152"/>
      <c r="H72" s="152"/>
      <c r="I72" s="152"/>
      <c r="J72" s="152"/>
      <c r="K72" s="152"/>
      <c r="L72" s="39"/>
      <c r="M72" s="49" t="s">
        <v>84</v>
      </c>
      <c r="N72" s="1"/>
    </row>
    <row r="73" spans="2:14" ht="86.4" customHeight="1">
      <c r="B73" s="1"/>
      <c r="C73" s="1"/>
      <c r="D73" s="151" t="s">
        <v>440</v>
      </c>
      <c r="E73" s="152"/>
      <c r="F73" s="152"/>
      <c r="G73" s="152"/>
      <c r="H73" s="152"/>
      <c r="I73" s="152"/>
      <c r="J73" s="152"/>
      <c r="K73" s="152"/>
      <c r="L73" s="34"/>
      <c r="M73" s="50" t="s">
        <v>214</v>
      </c>
      <c r="N73" s="1"/>
    </row>
    <row r="74" spans="2:14" ht="40.200000000000003" customHeight="1">
      <c r="B74" s="1"/>
      <c r="C74" s="1"/>
      <c r="D74" s="151" t="s">
        <v>441</v>
      </c>
      <c r="E74" s="152"/>
      <c r="F74" s="152"/>
      <c r="G74" s="152"/>
      <c r="H74" s="152"/>
      <c r="I74" s="152"/>
      <c r="J74" s="152"/>
      <c r="K74" s="152"/>
      <c r="L74" s="34"/>
      <c r="M74" s="50" t="s">
        <v>215</v>
      </c>
      <c r="N74" s="1"/>
    </row>
    <row r="75" spans="2:14" ht="56.4" customHeight="1">
      <c r="B75" s="1"/>
      <c r="C75" s="1"/>
      <c r="D75" s="151" t="s">
        <v>442</v>
      </c>
      <c r="E75" s="152"/>
      <c r="F75" s="152"/>
      <c r="G75" s="152"/>
      <c r="H75" s="152"/>
      <c r="I75" s="152"/>
      <c r="J75" s="152"/>
      <c r="K75" s="152"/>
      <c r="L75" s="34"/>
      <c r="M75" s="49" t="s">
        <v>84</v>
      </c>
      <c r="N75" s="1"/>
    </row>
    <row r="76" spans="2:14" ht="63" customHeight="1">
      <c r="B76" s="1"/>
      <c r="C76" s="1"/>
      <c r="D76" s="151" t="s">
        <v>443</v>
      </c>
      <c r="E76" s="152"/>
      <c r="F76" s="152"/>
      <c r="G76" s="152"/>
      <c r="H76" s="152"/>
      <c r="I76" s="152"/>
      <c r="J76" s="152"/>
      <c r="K76" s="152"/>
      <c r="L76" s="34"/>
      <c r="M76" s="50" t="s">
        <v>214</v>
      </c>
      <c r="N76" s="1"/>
    </row>
    <row r="77" spans="2:14" ht="52.2" customHeight="1">
      <c r="B77" s="1"/>
      <c r="C77" s="1"/>
      <c r="D77" s="151" t="s">
        <v>444</v>
      </c>
      <c r="E77" s="152"/>
      <c r="F77" s="152"/>
      <c r="G77" s="152"/>
      <c r="H77" s="152"/>
      <c r="I77" s="152"/>
      <c r="J77" s="152"/>
      <c r="K77" s="152"/>
      <c r="L77" s="34"/>
      <c r="M77" s="50" t="s">
        <v>215</v>
      </c>
      <c r="N77" s="1"/>
    </row>
    <row r="78" spans="2:14" ht="54.6" customHeight="1">
      <c r="C78" s="1"/>
      <c r="D78" s="151" t="s">
        <v>445</v>
      </c>
      <c r="E78" s="152"/>
      <c r="F78" s="152"/>
      <c r="G78" s="152"/>
      <c r="H78" s="152"/>
      <c r="I78" s="152"/>
      <c r="J78" s="152"/>
      <c r="K78" s="152"/>
      <c r="M78" s="49" t="s">
        <v>84</v>
      </c>
    </row>
    <row r="79" spans="2:14" ht="55.8" customHeight="1">
      <c r="C79" s="1"/>
      <c r="D79" s="151" t="s">
        <v>447</v>
      </c>
      <c r="E79" s="152"/>
      <c r="F79" s="152"/>
      <c r="G79" s="152"/>
      <c r="H79" s="152"/>
      <c r="I79" s="152"/>
      <c r="J79" s="152"/>
      <c r="K79" s="152"/>
      <c r="M79" s="50" t="s">
        <v>214</v>
      </c>
    </row>
    <row r="80" spans="2:14" ht="67.8" customHeight="1">
      <c r="C80" s="1"/>
      <c r="D80" s="151" t="s">
        <v>446</v>
      </c>
      <c r="E80" s="152"/>
      <c r="F80" s="152"/>
      <c r="G80" s="152"/>
      <c r="H80" s="152"/>
      <c r="I80" s="152"/>
      <c r="J80" s="152"/>
      <c r="K80" s="152"/>
      <c r="M80" s="50" t="s">
        <v>215</v>
      </c>
    </row>
    <row r="81" spans="3:13">
      <c r="C81" s="1"/>
      <c r="D81" s="47"/>
      <c r="E81" s="34"/>
      <c r="F81" s="34"/>
      <c r="G81" s="34"/>
      <c r="H81" s="34"/>
      <c r="I81" s="34"/>
      <c r="J81" s="34"/>
      <c r="K81" s="34"/>
      <c r="L81" s="1"/>
      <c r="M81" s="1"/>
    </row>
    <row r="82" spans="3:13" ht="57.6" customHeight="1">
      <c r="C82" s="1"/>
      <c r="D82" s="47"/>
      <c r="E82" s="34"/>
      <c r="F82" s="34"/>
      <c r="G82" s="34"/>
      <c r="H82" s="34"/>
      <c r="I82" s="34"/>
      <c r="J82" s="34"/>
      <c r="K82" s="37" t="s">
        <v>85</v>
      </c>
      <c r="L82" s="153" t="s">
        <v>422</v>
      </c>
      <c r="M82" s="153"/>
    </row>
    <row r="83" spans="3:13" ht="40.799999999999997" customHeight="1"/>
  </sheetData>
  <sheetProtection password="C1EC" sheet="1" objects="1" scenarios="1"/>
  <mergeCells count="70">
    <mergeCell ref="D16:K16"/>
    <mergeCell ref="D60:K60"/>
    <mergeCell ref="D63:K63"/>
    <mergeCell ref="D64:K64"/>
    <mergeCell ref="D65:K65"/>
    <mergeCell ref="D57:K57"/>
    <mergeCell ref="D61:K61"/>
    <mergeCell ref="D62:K62"/>
    <mergeCell ref="D58:K58"/>
    <mergeCell ref="D59:K59"/>
    <mergeCell ref="D20:K20"/>
    <mergeCell ref="D21:K21"/>
    <mergeCell ref="D22:K22"/>
    <mergeCell ref="D29:K29"/>
    <mergeCell ref="D17:K17"/>
    <mergeCell ref="D18:K18"/>
    <mergeCell ref="D19:K19"/>
    <mergeCell ref="D23:K23"/>
    <mergeCell ref="D24:K24"/>
    <mergeCell ref="D25:K25"/>
    <mergeCell ref="D74:K74"/>
    <mergeCell ref="D73:K73"/>
    <mergeCell ref="D52:K52"/>
    <mergeCell ref="D53:K53"/>
    <mergeCell ref="D54:K54"/>
    <mergeCell ref="D55:K55"/>
    <mergeCell ref="D56:K56"/>
    <mergeCell ref="D39:K39"/>
    <mergeCell ref="D40:K40"/>
    <mergeCell ref="D41:K41"/>
    <mergeCell ref="D42:K42"/>
    <mergeCell ref="D43:K43"/>
    <mergeCell ref="D75:K75"/>
    <mergeCell ref="D76:K76"/>
    <mergeCell ref="D77:K77"/>
    <mergeCell ref="L82:M82"/>
    <mergeCell ref="D78:K78"/>
    <mergeCell ref="D79:K79"/>
    <mergeCell ref="D80:K80"/>
    <mergeCell ref="L67:M67"/>
    <mergeCell ref="C69:M69"/>
    <mergeCell ref="K70:M70"/>
    <mergeCell ref="D71:K71"/>
    <mergeCell ref="D72:K72"/>
    <mergeCell ref="L48:M48"/>
    <mergeCell ref="C50:M50"/>
    <mergeCell ref="K51:M51"/>
    <mergeCell ref="D44:K44"/>
    <mergeCell ref="D45:K45"/>
    <mergeCell ref="D46:K46"/>
    <mergeCell ref="C35:M35"/>
    <mergeCell ref="K36:M36"/>
    <mergeCell ref="D38:K38"/>
    <mergeCell ref="D37:K37"/>
    <mergeCell ref="D26:K26"/>
    <mergeCell ref="D27:K27"/>
    <mergeCell ref="D28:K28"/>
    <mergeCell ref="L33:M33"/>
    <mergeCell ref="D30:K30"/>
    <mergeCell ref="D31:K31"/>
    <mergeCell ref="C5:M5"/>
    <mergeCell ref="K12:M12"/>
    <mergeCell ref="D13:K13"/>
    <mergeCell ref="D14:K14"/>
    <mergeCell ref="D15:K15"/>
    <mergeCell ref="K6:M6"/>
    <mergeCell ref="D7:K7"/>
    <mergeCell ref="D8:K8"/>
    <mergeCell ref="D9:K9"/>
    <mergeCell ref="C11:M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15</vt:i4>
      </vt:variant>
    </vt:vector>
  </HeadingPairs>
  <TitlesOfParts>
    <vt:vector size="15" baseType="lpstr">
      <vt:lpstr>TABLA_MOT-cambiar nombres aqui</vt:lpstr>
      <vt:lpstr>Tabla Resultados MOT</vt:lpstr>
      <vt:lpstr>Panel Control MOT</vt:lpstr>
      <vt:lpstr>MOT 1.1</vt:lpstr>
      <vt:lpstr>MOT 1.2 </vt:lpstr>
      <vt:lpstr>MOT 1.3</vt:lpstr>
      <vt:lpstr>MOT 1.4</vt:lpstr>
      <vt:lpstr>MOT 1.5</vt:lpstr>
      <vt:lpstr>MOT 1.6</vt:lpstr>
      <vt:lpstr>MOT 2.1</vt:lpstr>
      <vt:lpstr>MOT 2.2</vt:lpstr>
      <vt:lpstr>MOT 3.1</vt:lpstr>
      <vt:lpstr>MOT 3.2</vt:lpstr>
      <vt:lpstr>MOT 4.1</vt:lpstr>
      <vt:lpstr>MOT 4.2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gvegdom</dc:creator>
  <cp:lastModifiedBy>mrodpil</cp:lastModifiedBy>
  <dcterms:created xsi:type="dcterms:W3CDTF">2023-11-29T13:27:06Z</dcterms:created>
  <dcterms:modified xsi:type="dcterms:W3CDTF">2023-12-15T01:15:27Z</dcterms:modified>
</cp:coreProperties>
</file>