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8" windowWidth="22116" windowHeight="9288" tabRatio="702" firstSheet="1" activeTab="2"/>
  </bookViews>
  <sheets>
    <sheet name="TABLA_MA-cambiar nombres aqui" sheetId="1" state="hidden" r:id="rId1"/>
    <sheet name="Tabla Resultados MA" sheetId="5" r:id="rId2"/>
    <sheet name="Panel Control MA" sheetId="7" r:id="rId3"/>
    <sheet name="MA 1.1" sheetId="9" r:id="rId4"/>
    <sheet name="MA 1.2" sheetId="8" r:id="rId5"/>
    <sheet name="MA 2.1" sheetId="10" r:id="rId6"/>
    <sheet name="MA 2.2" sheetId="11" r:id="rId7"/>
    <sheet name="MA 2.3" sheetId="12" r:id="rId8"/>
    <sheet name="MA 3.1" sheetId="13" r:id="rId9"/>
    <sheet name="MA 4.1" sheetId="14" r:id="rId10"/>
    <sheet name="MA 4.2" sheetId="15" r:id="rId11"/>
  </sheets>
  <calcPr calcId="124519"/>
</workbook>
</file>

<file path=xl/calcChain.xml><?xml version="1.0" encoding="utf-8"?>
<calcChain xmlns="http://schemas.openxmlformats.org/spreadsheetml/2006/main">
  <c r="E10" i="5"/>
  <c r="F10"/>
  <c r="D9"/>
  <c r="G86" i="7"/>
  <c r="G71"/>
  <c r="G94"/>
  <c r="M5"/>
  <c r="L5"/>
  <c r="K5"/>
  <c r="H11" i="5"/>
  <c r="D8"/>
  <c r="D6"/>
  <c r="D5"/>
  <c r="C8"/>
  <c r="C9"/>
  <c r="D3"/>
  <c r="F5"/>
  <c r="F6"/>
  <c r="F7"/>
  <c r="F8"/>
  <c r="F9"/>
  <c r="F4"/>
  <c r="D4"/>
  <c r="C5"/>
  <c r="C3"/>
  <c r="E4"/>
  <c r="E5"/>
  <c r="E6"/>
  <c r="E7"/>
  <c r="E8"/>
  <c r="E9"/>
  <c r="F3"/>
  <c r="E3"/>
  <c r="I106" i="7"/>
  <c r="I104"/>
  <c r="I102"/>
  <c r="I92"/>
  <c r="I90"/>
  <c r="I79"/>
  <c r="I77"/>
  <c r="I75"/>
  <c r="I65"/>
  <c r="I63"/>
  <c r="I61"/>
  <c r="I59"/>
  <c r="I50"/>
  <c r="I48"/>
  <c r="I39"/>
  <c r="I37"/>
  <c r="I35"/>
  <c r="I33"/>
  <c r="I31"/>
  <c r="C98"/>
  <c r="C2" i="15" s="1"/>
  <c r="C86" i="7"/>
  <c r="C2" i="14" s="1"/>
  <c r="C71" i="7"/>
  <c r="C2" i="13" s="1"/>
  <c r="C55" i="7"/>
  <c r="C2" i="12" s="1"/>
  <c r="C44" i="7"/>
  <c r="C2" i="11" s="1"/>
  <c r="C27" i="7"/>
  <c r="C2" i="10" s="1"/>
  <c r="C14" i="7"/>
  <c r="C2" i="8" s="1"/>
  <c r="B98" i="7"/>
  <c r="B2" i="15" s="1"/>
  <c r="B86" i="7"/>
  <c r="B2" i="14" s="1"/>
  <c r="B71" i="7"/>
  <c r="B2" i="13" s="1"/>
  <c r="B55" i="7"/>
  <c r="B2" i="12" s="1"/>
  <c r="B44" i="7"/>
  <c r="B2" i="11" s="1"/>
  <c r="B27" i="7"/>
  <c r="B2" i="10" s="1"/>
  <c r="B14" i="7"/>
  <c r="B2" i="8" s="1"/>
  <c r="C3" i="7"/>
  <c r="B3"/>
  <c r="B2" i="9" s="1"/>
  <c r="I107" i="7"/>
  <c r="I105"/>
  <c r="I103"/>
  <c r="I101"/>
  <c r="I93"/>
  <c r="I91"/>
  <c r="I89"/>
  <c r="I80"/>
  <c r="I78"/>
  <c r="I76"/>
  <c r="I74"/>
  <c r="I66"/>
  <c r="I64"/>
  <c r="I62"/>
  <c r="I60"/>
  <c r="I58"/>
  <c r="I51"/>
  <c r="I49"/>
  <c r="I47"/>
  <c r="I40"/>
  <c r="I38"/>
  <c r="I36"/>
  <c r="I34"/>
  <c r="I32"/>
  <c r="I30"/>
  <c r="I23"/>
  <c r="I21"/>
  <c r="I19"/>
  <c r="I17"/>
  <c r="I8"/>
  <c r="I10"/>
  <c r="I6"/>
  <c r="C2" i="9" l="1"/>
  <c r="G24" i="7"/>
  <c r="G3"/>
  <c r="G3" i="5"/>
  <c r="K100" i="7" l="1"/>
  <c r="G27"/>
  <c r="G44"/>
  <c r="G14"/>
  <c r="G55"/>
  <c r="G98"/>
  <c r="M92" l="1"/>
  <c r="O93" s="1"/>
  <c r="P93" s="1"/>
  <c r="M88"/>
  <c r="M50"/>
  <c r="L73"/>
  <c r="K75"/>
  <c r="K77"/>
  <c r="K79"/>
  <c r="M39"/>
  <c r="L39"/>
  <c r="K39"/>
  <c r="L88"/>
  <c r="K35"/>
  <c r="L35"/>
  <c r="O36" s="1"/>
  <c r="P36" s="1"/>
  <c r="M35"/>
  <c r="K16"/>
  <c r="M16"/>
  <c r="L16"/>
  <c r="L50"/>
  <c r="K50"/>
  <c r="L29"/>
  <c r="G41"/>
  <c r="K29"/>
  <c r="O30" s="1"/>
  <c r="P30" s="1"/>
  <c r="M29"/>
  <c r="O6"/>
  <c r="P6" s="1"/>
  <c r="G11"/>
  <c r="K20"/>
  <c r="L20"/>
  <c r="O21" s="1"/>
  <c r="P21" s="1"/>
  <c r="M20"/>
  <c r="K22"/>
  <c r="L22"/>
  <c r="M22"/>
  <c r="M57"/>
  <c r="G67"/>
  <c r="L57"/>
  <c r="K57"/>
  <c r="L59"/>
  <c r="K59"/>
  <c r="M59"/>
  <c r="K31"/>
  <c r="M31"/>
  <c r="L31"/>
  <c r="M65"/>
  <c r="O66" s="1"/>
  <c r="P66" s="1"/>
  <c r="K65"/>
  <c r="L65"/>
  <c r="L18"/>
  <c r="M18"/>
  <c r="K18"/>
  <c r="L100"/>
  <c r="M100"/>
  <c r="G108"/>
  <c r="M9"/>
  <c r="L9"/>
  <c r="K9"/>
  <c r="L61"/>
  <c r="M61"/>
  <c r="K61"/>
  <c r="M106"/>
  <c r="L106"/>
  <c r="K106"/>
  <c r="K63"/>
  <c r="L63"/>
  <c r="M63"/>
  <c r="K46"/>
  <c r="L46"/>
  <c r="M46"/>
  <c r="M7"/>
  <c r="K7"/>
  <c r="L7"/>
  <c r="K37"/>
  <c r="L37"/>
  <c r="O38" s="1"/>
  <c r="P38" s="1"/>
  <c r="M37"/>
  <c r="L33"/>
  <c r="K33"/>
  <c r="O34" s="1"/>
  <c r="P34" s="1"/>
  <c r="M33"/>
  <c r="K104"/>
  <c r="L104"/>
  <c r="M104"/>
  <c r="O105" s="1"/>
  <c r="P105" s="1"/>
  <c r="K102"/>
  <c r="L102"/>
  <c r="M102"/>
  <c r="O32" l="1"/>
  <c r="P32" s="1"/>
  <c r="O23"/>
  <c r="P23" s="1"/>
  <c r="O17"/>
  <c r="P17" s="1"/>
  <c r="O51"/>
  <c r="P51" s="1"/>
  <c r="O19"/>
  <c r="P19" s="1"/>
  <c r="O40"/>
  <c r="P40" s="1"/>
  <c r="O64"/>
  <c r="P64" s="1"/>
  <c r="O107"/>
  <c r="P107" s="1"/>
  <c r="O10"/>
  <c r="P10" s="1"/>
  <c r="O8"/>
  <c r="P8" s="1"/>
  <c r="O60"/>
  <c r="P60" s="1"/>
  <c r="O103"/>
  <c r="P103" s="1"/>
  <c r="Q40"/>
  <c r="I5" i="5" s="1"/>
  <c r="Q23" i="7"/>
  <c r="I4" i="5" s="1"/>
  <c r="K90" i="7"/>
  <c r="L90"/>
  <c r="M90"/>
  <c r="O91" s="1"/>
  <c r="P91" s="1"/>
  <c r="K88"/>
  <c r="L79"/>
  <c r="G52"/>
  <c r="K92"/>
  <c r="L92"/>
  <c r="L48"/>
  <c r="K48"/>
  <c r="M48"/>
  <c r="O49" s="1"/>
  <c r="P49" s="1"/>
  <c r="M79"/>
  <c r="O80" s="1"/>
  <c r="P80" s="1"/>
  <c r="L75"/>
  <c r="O76" s="1"/>
  <c r="P76" s="1"/>
  <c r="M75"/>
  <c r="G81"/>
  <c r="M73"/>
  <c r="L77"/>
  <c r="O78" s="1"/>
  <c r="P78" s="1"/>
  <c r="M77"/>
  <c r="K73"/>
  <c r="O62"/>
  <c r="P62" s="1"/>
  <c r="O47"/>
  <c r="P47" s="1"/>
  <c r="O89"/>
  <c r="P89" s="1"/>
  <c r="O58"/>
  <c r="P58" s="1"/>
  <c r="O101"/>
  <c r="P101" s="1"/>
  <c r="O74" l="1"/>
  <c r="P74" s="1"/>
  <c r="Q80" s="1"/>
  <c r="I8" i="5" s="1"/>
  <c r="Q10" i="7"/>
  <c r="I3" i="5" s="1"/>
  <c r="Q107" i="7"/>
  <c r="I10" i="5" s="1"/>
  <c r="Q66" i="7"/>
  <c r="I7" i="5" s="1"/>
  <c r="Q51" i="7"/>
  <c r="I6" i="5" s="1"/>
  <c r="Q93" i="7"/>
  <c r="I9" i="5" s="1"/>
  <c r="J3" l="1"/>
</calcChain>
</file>

<file path=xl/sharedStrings.xml><?xml version="1.0" encoding="utf-8"?>
<sst xmlns="http://schemas.openxmlformats.org/spreadsheetml/2006/main" count="582" uniqueCount="240">
  <si>
    <t>INDICADORES</t>
  </si>
  <si>
    <t>EJES DE INTEGRACIÓN</t>
  </si>
  <si>
    <t>LÍNEAS DE ANÁLISIS</t>
  </si>
  <si>
    <t>Descontaminación, Sostenibilidad ambiental,  economía circular</t>
  </si>
  <si>
    <t>Calidad del suelo,, Cierre de ciclo de la materia orgánica, emisiones de GEI, Producción Per Cápita de Residuos, Valorización RCD, Existencia de lugares o  actividades con potencial para el cierre del ciclo de la materia orgánica, Recogida selectiva neta, cobertura contenedores RSU/punto limpio, Dotación de Contenedores</t>
  </si>
  <si>
    <t>CRITERIO</t>
  </si>
  <si>
    <t>Baja</t>
  </si>
  <si>
    <t>Moderada</t>
  </si>
  <si>
    <t>Sustancial</t>
  </si>
  <si>
    <t>Peso del área</t>
  </si>
  <si>
    <t>Puntuación inicial del criterio</t>
  </si>
  <si>
    <t>Porcentaje de cumplimiento</t>
  </si>
  <si>
    <t>Peso del criterio</t>
  </si>
  <si>
    <t>Peso del Criterio</t>
  </si>
  <si>
    <t>Puntuacion inicial del criterio</t>
  </si>
  <si>
    <t>Sí</t>
  </si>
  <si>
    <t>Cumplimiento</t>
  </si>
  <si>
    <t>Contribución del criterio</t>
  </si>
  <si>
    <t>Porcentaje Contribución</t>
  </si>
  <si>
    <t>Rango contribucion del criterio</t>
  </si>
  <si>
    <t>MOVILIDAD Y ACCESIBILIDAD</t>
  </si>
  <si>
    <t>TRANSPORTE: SOSTENIBLE, PÚBLICO Y EFICIENTE</t>
  </si>
  <si>
    <t xml:space="preserve"> MOVILIDAD. URBANISMO DE PROXIMIDAD</t>
  </si>
  <si>
    <t>CIUDAD CON BALANCE NEUTRO</t>
  </si>
  <si>
    <t>INFRAESTRUCTURAS: RESILIENCIA, ADAPTACIÓN Y NATURALEZA</t>
  </si>
  <si>
    <t>TRANSPORTE, CONECTIVIDAD Y TRASVASE MODAL</t>
  </si>
  <si>
    <t>MA.1.1</t>
  </si>
  <si>
    <t>Territorio de los 45 min (Conectividad rural y zonas periféricas)</t>
  </si>
  <si>
    <t>MA.1.2</t>
  </si>
  <si>
    <t>Modelo de movilidad intermodal</t>
  </si>
  <si>
    <t>INTERMODALIDAD Y OFERTA DE APARCAMIENTO</t>
  </si>
  <si>
    <t>Ciudad de los 15 min.</t>
  </si>
  <si>
    <t>MA.2.1</t>
  </si>
  <si>
    <t>MA.2.2</t>
  </si>
  <si>
    <t>Gestión de la demanda de la movilidad privada urbana</t>
  </si>
  <si>
    <t>MA.2.3</t>
  </si>
  <si>
    <t>MA.3.1</t>
  </si>
  <si>
    <t>MA.4.2</t>
  </si>
  <si>
    <t>MA.4.1</t>
  </si>
  <si>
    <t>Emisiones de GEI, Conectividad, servicio de transporte flexible, proximidad dotaciones y equipamientos, Planes de Transporte Público (PTP), Planes de Movilidad Sostenible (PMS), Aparcamientos disuasorios y estaciones intermodales, reducción espacio público de aparcamiento</t>
  </si>
  <si>
    <t>Distribución modal del transporte interurbano, Proximidad a la red de transporte público, dotación de aparcamientos</t>
  </si>
  <si>
    <t>Transporte público urbano, transporte sostenible, Estudio distancias y tiempos de desplazamiento</t>
  </si>
  <si>
    <t>Distribución modal del transporte urbano, Proximidad a la red de transporte público, dotación de aparcamiento fuera de calzada, Espacio destinado a infraestructuras viarias rodadas</t>
  </si>
  <si>
    <t xml:space="preserve">Infraestructuras en riesgo, Índice de permeabilidad del suelo, SbN, Obsolescencia de las infraestructuras viarias, </t>
  </si>
  <si>
    <t xml:space="preserve">Capacidad, evolución de las precipitaciones, riesgos, usos del suelo, Permeabilidad del suelo, Renaturalización, </t>
  </si>
  <si>
    <t>RECORRIDOS EFICIENTES Y EFICACES DEL TRANSPORTE PÚBLICO URBANO</t>
  </si>
  <si>
    <t>CIUDAD DE LOS 15 MIN. APROPIACIÓN DEL ESPACIO PÚBLICO POR PARTE DE LA CIRCULACIÓN PEATONAL Y CICLISTA</t>
  </si>
  <si>
    <t>TRANSICIÓN AL TRANSPORTE SOSTENIBLE, INTELIGENTE Y EMISIONES 0</t>
  </si>
  <si>
    <t>Planes de Transporte Público (PTP) con fomento de intercambiadores de transporte</t>
  </si>
  <si>
    <t>Vertebración territorial de las zonas rurales periféricas a través de sistemas de transporte público flexible</t>
  </si>
  <si>
    <t xml:space="preserve">Estudio de Movilidad (EM) y/o Plan de Movilidad Sostenible (PMS) </t>
  </si>
  <si>
    <t>Acciones de mejora de la calidad del servicio de transporte público</t>
  </si>
  <si>
    <t xml:space="preserve">Viabilizar la relación, conexión y combinación entre todos los medios de transporte </t>
  </si>
  <si>
    <t>Plan Director del Aparcamiento (PDA)</t>
  </si>
  <si>
    <t>Plan de Movilidad Urbana Sostenibile (PMUS)</t>
  </si>
  <si>
    <t>Sistemas Urbanos de Drenaje Sostenible (SUDS)</t>
  </si>
  <si>
    <t>Zonas de Bajas Emisiones (ZBE)</t>
  </si>
  <si>
    <t>Reordenar el espacio público de cara a reducir el espacio para el vehículo privado</t>
  </si>
  <si>
    <t>Reordenar el espacio público de cara a aumentar el espacio para los modos no motorizados</t>
  </si>
  <si>
    <t xml:space="preserve">Accesibilidad universal </t>
  </si>
  <si>
    <t>Proximidad de las bolsas de aparcamiento al transporte público</t>
  </si>
  <si>
    <t>Mejorar la dotación de aparcamientos para vehículos eléctricos</t>
  </si>
  <si>
    <t>Políticas para limitar la circulación particular en áreas con una contaminación atmosférica elevada.</t>
  </si>
  <si>
    <t xml:space="preserve">Plan de Gestión de Riesgos y reducción de las Vulnerabilidades de las infraestruturas </t>
  </si>
  <si>
    <t>Detección de zonas de riesgo para no prever nuevas infraestructuras</t>
  </si>
  <si>
    <t>Valorar el coste de la no adaptación del SGI ante posibles riesgos</t>
  </si>
  <si>
    <t>Plan Director de La Bicicleta (Políticas para promover el uso de la bicicleta)</t>
  </si>
  <si>
    <t>Conectividad de los núcleos periféricos y dispersos con las dotaciones y equipamientos en transporte público</t>
  </si>
  <si>
    <t>Potenciar la creación de aparcamientos disuasorios/Estaciones intermodales que contribuyan a reducir la presión del vehículo privado contribuyendo al aumento de la huella peatonal</t>
  </si>
  <si>
    <t>Evaluación de la dotación de aparcamientos con el fin de reubicar y/o suprimir la superficie para incrementar el espacio no rodado</t>
  </si>
  <si>
    <t>Calidad de las infraestructuras de transporte</t>
  </si>
  <si>
    <t>Proximidad a la red ciclista</t>
  </si>
  <si>
    <t>Integrar el verde como eje vertebrador en las Infraestructuras de transporte y movilidad para aumentar los servicios ecosistémicos</t>
  </si>
  <si>
    <t>Gestión eficiente del aparcamiento</t>
  </si>
  <si>
    <t>Smart City y reducción de emisiones de GEI</t>
  </si>
  <si>
    <t>Reducir las emisiones de GEI generadas por el transporte terrestre</t>
  </si>
  <si>
    <t>Mejorar el confort urbano</t>
  </si>
  <si>
    <t>Evaluación y gestión de riesgos</t>
  </si>
  <si>
    <t>Adaptación, IV-A y permeabilidad del suelo</t>
  </si>
  <si>
    <t>INFRAESTRUCTURAS RESISTENTES Y RESILIENTES
INTEGRACIÓN DE LA NATURALEZA (SbN). PERMEABILIDAD DEL SUELO</t>
  </si>
  <si>
    <t>Acciones para reducir el efecto isla de calor a través del aumento de la permeabilidad del suelo</t>
  </si>
  <si>
    <t>Proximidad rural al transporte público</t>
  </si>
  <si>
    <t>Indicaciones</t>
  </si>
  <si>
    <t>1 pto</t>
  </si>
  <si>
    <t>PUNTUACIÓN:</t>
  </si>
  <si>
    <t xml:space="preserve">Se han establecido criterios en la normativa urbanística sin haber tenido en cuenta los criterios y principios de la Taxonomía Verde </t>
  </si>
  <si>
    <t xml:space="preserve">Se han establecido criterios en la normativa urbanística alineados únicamente con los criterios técnicos de selección de la Taxonomía Verde </t>
  </si>
  <si>
    <t>Se han establecido criterios en la normativa urbanística alineados únicamente con los criterios técnicos de selección de la Taxonomía Verde y además los criterios genéricos DNSH.</t>
  </si>
  <si>
    <t>.</t>
  </si>
  <si>
    <t xml:space="preserve">La ordenación propone un modelo de movilidad rural en el que el tiempo máximo de desplazamiento a los servicios básicos es de 45 min en transporte público. </t>
  </si>
  <si>
    <t>La ordenación propone un modelo de movilidad rural en el que el tiempo máximo de desplazamiento a los servicios básicos es de 30 min en transporte público.</t>
  </si>
  <si>
    <t>La ordenación propone un modelo de movilidad rural en el que el tiempo máximo de desplazamiento a los servicios básicos es de 15 min en transporte público.</t>
  </si>
  <si>
    <t>Superficie de suelo con cobertura a &lt;=1.200 m (30 min en modo no motorizado) de la parada de guagua</t>
  </si>
  <si>
    <t>Superficie de suelo con cobertura  a máximo &lt;=600 m (15 min en modo no motorizado) de la parada de guagua</t>
  </si>
  <si>
    <t>Superficie de suelo con cobertura  hasta &lt;=900 m (20 min en modo no motorizado) de la parada de guagua</t>
  </si>
  <si>
    <t>Se ha redactado un PMUS donde se tiene en cuenta la vertebración territorial y la conectividad de las zonas rurales y se valora la opción del transporte público flexible y /o a la demanda</t>
  </si>
  <si>
    <t>El PTP y el PMUS están coordinados para fomentar la iintermodalidad con otros medios de transporte</t>
  </si>
  <si>
    <t>1 a 2 pto = Baja
3 ptos = Moderado
4 ptos = Sustancial</t>
  </si>
  <si>
    <t>El PTP y el PMUS  incluye un proceso participativo para detectar la matriz origen de toda la población con el fin de establecer un servicio de transporte público equitativo e igualitario para toda la población</t>
  </si>
  <si>
    <t>Se ha redactado un Plan Territorial del Transporte Público (PTP) donde se tiene en cuenta conectividad de las zonas rurales mediante el transporte público valorando valorando el transporte flexible y/o a la demanda</t>
  </si>
  <si>
    <t>Existe Plan de Transporte Público</t>
  </si>
  <si>
    <t>El Plan Territorial del Transporte Público (PTP) está coordinado con la ordenación urbanística</t>
  </si>
  <si>
    <t>El PTP está coordinado con la ordenación urbanística y además incluye un proceso participativo para detectar la matriz origen de toda la población con el fin de establecer un servicio de transporte público equitativo e igualitario para toda la población</t>
  </si>
  <si>
    <t>Existe Estudio de Movilidad Sostenible (EMS) y/o un Plan de Movilidad Sostenible (PMS)</t>
  </si>
  <si>
    <t>El EMS y/o un PMS está coordinado con la ordenación urbanística</t>
  </si>
  <si>
    <t>Existe Plan de Transporte Público (PTP)</t>
  </si>
  <si>
    <t>El PTP propone acciones coordinadas con empresas público y privadas</t>
  </si>
  <si>
    <t>El PTP propone acciones coordinadas con empresas público y privadas y mejoran la conectividad rural y urbana a la par y de manera equitativa e igualitaria</t>
  </si>
  <si>
    <t>Existe un Plan Director de la Bicicleta</t>
  </si>
  <si>
    <t>El Plan Director de la Bicicleta está coordinado con la ordenación urbanística</t>
  </si>
  <si>
    <t>El Plan Director de la Bicicleta está coordinado con la ordenación urbanística y además incluye un proceso participativo</t>
  </si>
  <si>
    <t>Proximidad al transporte público colectivo y mejora de la calidad del servicio</t>
  </si>
  <si>
    <t>Existe un Plan de Transporte Público Urbano (PTPU) que propone acciones coordinadas con empresas público y privadas para mejorar el servicio de transpore público urbano y la intermodalidad con otros medios de transporte</t>
  </si>
  <si>
    <t>Proximidad al transporte público</t>
  </si>
  <si>
    <t xml:space="preserve">MA-IND-02  </t>
  </si>
  <si>
    <t xml:space="preserve">80% de la población a menos de 300m de paradas de transporte público </t>
  </si>
  <si>
    <t>Entre el 90 y el 100% de la población a menos de 300m de  paradas de transporte público</t>
  </si>
  <si>
    <t>Existe Estudio de Movilidad Urbana (EMU) y/o un Plan de Movilidad Urbana Sostenible (PMUS)</t>
  </si>
  <si>
    <t>El EMU y/o un PMUS está coordinado con la ordenación urbanística</t>
  </si>
  <si>
    <t xml:space="preserve">Estudio de Movilidad Urbana (EMS) y/o Plan de Movilidad Urbana Sostenible (PMUS) </t>
  </si>
  <si>
    <t>El EMU y/o un PMUS está coordinado con la ordenación urbanística donde se ha desarrollado un proceso participativo y se mantuvieron reuniones con las autoridades locales y responsables de carreteras y otras redes de transportes a nivel local y/o regional</t>
  </si>
  <si>
    <t>Entre 80 y 90% de la población menos de 300m a paradas de transporte público</t>
  </si>
  <si>
    <t>1 pto = Baja
2 a 3 ptos = Moderado
4 ptos = Sustancial</t>
  </si>
  <si>
    <t xml:space="preserve">MA-IND-15 </t>
  </si>
  <si>
    <t>Accesibilidad de los viarios peatonales</t>
  </si>
  <si>
    <t xml:space="preserve">MA-IND-16 </t>
  </si>
  <si>
    <t>40% accesibilidad excelente, 50 % buena, 10% sin accesibilidad  de los tramos de calle</t>
  </si>
  <si>
    <t>65% accesibilidad excelente, 35 % buena, 0% sin accesibilidad  de los tramos de calle</t>
  </si>
  <si>
    <t>Más 65%  accesibilidad excelente, 0% sin accesibilidad</t>
  </si>
  <si>
    <t>1 a 2 pto = Baja
2 a 4 ptos = Moderada
&gt; 4 ptos = Sustancial</t>
  </si>
  <si>
    <t>Espacio destinado a infraestructuras viarias no rodadas</t>
  </si>
  <si>
    <t xml:space="preserve">MA-IND-04  </t>
  </si>
  <si>
    <t>80% de la población a menos de 300m de algún elemento de la red ciclista</t>
  </si>
  <si>
    <t>Entre 80 y 90% de la población menos de 300m de algún elemento de la red ciclista</t>
  </si>
  <si>
    <t>Entre el 90 y el 100% de la población a menos de 300m de algún elemento de la red ciclista</t>
  </si>
  <si>
    <t>Existe una estrategia de Zonas de Bajas Emisiones</t>
  </si>
  <si>
    <t>Existe una estrategia de Zonas de Bajas Emisiones coordinada con el modelo de ordenación</t>
  </si>
  <si>
    <t>Existe una estrategia de Zonas de Bajas Emisiones coordinada con el modelo de ordenación, con el PMUS y además, para su desarrollo se ha realizado un proceso participativo</t>
  </si>
  <si>
    <t xml:space="preserve">MA-IND-10 </t>
  </si>
  <si>
    <t>Existencia de &gt;75% de viarios rodados en el total de infraestructuras viarias del ámbito</t>
  </si>
  <si>
    <t>Existencia de 75-55% de viarios rodados en el total de infraestructuras viarias del ámbito</t>
  </si>
  <si>
    <t>Existencia de &lt;55% de viarios rodados en el total de infraestructuras viarias del ámbito</t>
  </si>
  <si>
    <t>Espacios de aparcamiento fuera de calzada con cobertura a &lt;=1.200 m (30 min en modo no motorizado) de la parada de guagua</t>
  </si>
  <si>
    <t>Espacios de aparcamiento fuera de calzada con cobertura  hasta &lt;=900 m (20 min en modo no motorizado) de la parada de guagua</t>
  </si>
  <si>
    <t>Espacios de aparcamiento fuera de calzada con cobertura  a máximo &lt;=600 m (15 min en modo no motorizado) de la parada de guagua</t>
  </si>
  <si>
    <t>Existe un Plan Director del Aparcamiento (PDA)</t>
  </si>
  <si>
    <t>El PDA está coordinado con la ordenación urbanística</t>
  </si>
  <si>
    <t>MA-IND-06</t>
  </si>
  <si>
    <t>Dotación de plazas de aparcamiento</t>
  </si>
  <si>
    <t xml:space="preserve">MA-IND-07 </t>
  </si>
  <si>
    <t>Aparcamiento para el vehículo privado fuera de calzada</t>
  </si>
  <si>
    <t xml:space="preserve">MA-IND-08 </t>
  </si>
  <si>
    <t>Déficit de aparcamiento para el vehículo privado</t>
  </si>
  <si>
    <t>Se ha detectado que no hay déficit de plazas de aparcamiento fuera de calzada</t>
  </si>
  <si>
    <t>20-30% de déficit de plazas de aparcamiento fuera de calzada</t>
  </si>
  <si>
    <t>&gt;30% de déficit de plazas de aparcamiento fuera de calzada</t>
  </si>
  <si>
    <t>&lt;50% de plazas de aparcamiento fuera de calzada</t>
  </si>
  <si>
    <t>50-80% de plazas de aparcamiento fuera de calzada</t>
  </si>
  <si>
    <t>&gt;80% de plazas de aparcamiento fuera de calzada</t>
  </si>
  <si>
    <t>50% de plazas de aparcamiento fuera de calzada</t>
  </si>
  <si>
    <t>Se ha realizado un estudio de la superficie de aparcamiento recuperada en la vía pública y que se ha destinado para la movilidad no motorizada o para la creación de espacios de esparcimiento y recreo</t>
  </si>
  <si>
    <t>1 a 3 pto = Baja
3 a 6 ptos = Moderada
&gt; 6 ptos = Sustancial</t>
  </si>
  <si>
    <t>Se ha previsto la creación de aparcamientos disuasorios y/o estaciones intermodales con el fin de viabilizar la reducción del espacio público destinado a aparcamiento y convertirlo en espacio de esparcimiento y recreo</t>
  </si>
  <si>
    <t xml:space="preserve">MA-IND-17 </t>
  </si>
  <si>
    <t>Dotación de aparcamiento para de recarga para vehículos eléctricos</t>
  </si>
  <si>
    <t xml:space="preserve">&lt;50% de plazas de aparcamiento </t>
  </si>
  <si>
    <t>50-80% de plazas de aparcamiento</t>
  </si>
  <si>
    <t xml:space="preserve">&gt;80% de plazas de aparcamiento </t>
  </si>
  <si>
    <t>MA-IND-18</t>
  </si>
  <si>
    <t>Emisiones de gases de efecto invernadero del transporte por carretera</t>
  </si>
  <si>
    <t>Existe un EMU y/o un PMUS  coordinado con la ordenación urbanística donde se ha desarrollado un proceso participativo y se mantuvieron reuniones con las autoridades locales y responsables de carreteras y otras redes de transportes a nivel local y/o regional</t>
  </si>
  <si>
    <t>Se ha realizado el cálculo de la Huella de Carbono generada por el transporte terrestre</t>
  </si>
  <si>
    <t>Se han reducido las emisiones de GEI en al menos el 50% de emisiones de GEI del transporte terrestre en el entorno urbano</t>
  </si>
  <si>
    <t>se han reducido las emisiones en &lt;25% de emisiones de GEI del transporte terrestre en el entorno urbano</t>
  </si>
  <si>
    <t>Se han reducido las emisiones en torno al 25-50% de emisiones de GEI del transporte terrestre en el entorno urbano</t>
  </si>
  <si>
    <t>Se ha elabotado un un estudio de viabilidad/un análisis teórico utilizando la información obtenida a partir del EMU o PMUS para determinar las opciones de transporte alternativo más apropiadas al desarrollo urbanístico.</t>
  </si>
  <si>
    <t xml:space="preserve">30 - 50% de espacio público destinado al peatón </t>
  </si>
  <si>
    <t xml:space="preserve">50 - 75% de espacio público destinado al peatón </t>
  </si>
  <si>
    <t>&gt; 75%% de espacio público destinado al peatón</t>
  </si>
  <si>
    <t>Se ha previsto o realizado un proceso participativo y de difusión de las opciones de transporte sostenible alternativo disponibles para garantizar que las personas las conozcan.</t>
  </si>
  <si>
    <t>Existe una estrategia de "Ciudades inteligentes"</t>
  </si>
  <si>
    <t>Existe una estrategia de "Ciudades inteligentes" y esta coordinada con la ordenación</t>
  </si>
  <si>
    <t>Existe una estrategia de "Ciudades inteligentes" y esta coordinada con la ordenación y además cuenta con proceso participativo y un plan de coordinación público-privada</t>
  </si>
  <si>
    <t xml:space="preserve">Se han previsto actuaciones que viabilicen la mitigación de la contaminación acústica. </t>
  </si>
  <si>
    <t>Del PMUS o Plan Director del Aparcamiento (si existiese) se analizan los resultados obtenidos en la participación coudadana asi como de las consultas o reuniones realizadas con las autoridades locales para viabilizar el establecimiento de un nivel de aparcamiento y o estación intermodal apropiada para se que promueva y potencie la intermodalidad con el transporte sostenible.</t>
  </si>
  <si>
    <t>Se aumenta un 10% del volumen verde del 50% hasta el 75% de los tramos de calle</t>
  </si>
  <si>
    <t xml:space="preserve">Se han previsto actuaciones que viabilicen la mitigación de la contaminación atmosférica. </t>
  </si>
  <si>
    <t>Se incrementa el espacio de estancia por habitante entre un 15 a 20 m2/hab</t>
  </si>
  <si>
    <t>Se aumenta la cobertura a menos de 300m de la paradas de transporte público al menos del 80% de la población</t>
  </si>
  <si>
    <t>1 pto = Baja
2 ptos = Moderada
&gt;2 ptos = Sustancial</t>
  </si>
  <si>
    <t>Se detectan esas zonas en el Plan de Gestión de Riesgos</t>
  </si>
  <si>
    <t>El Plan de Gestión de Riesgos detecta zonas con riesgo, infraestructuras en riesgo y propone acciones de adaptación y/o alternativas de actuación</t>
  </si>
  <si>
    <t>Existe un plan de Gestión de Riesgos</t>
  </si>
  <si>
    <t>Existe un plan de Gestión de Riesgos y esta coordinado con la ordenación</t>
  </si>
  <si>
    <t>Existe un plan de Gestión de Riesgos coordinado con la ordenación y además cuenta con proceso participativo y de concienciación, y se evidencian acciones de coordinación público-privada</t>
  </si>
  <si>
    <t xml:space="preserve">Se ha bordado la valoración del coste de la no adaptación del SGI de forma cualitativa </t>
  </si>
  <si>
    <t xml:space="preserve">Se ha bordado la valoración del coste de la no adaptación del SGI de forma cuantitativa </t>
  </si>
  <si>
    <t>Se ha bordado la valoración del coste de la no adaptación del SGI de forma cuantitativa y se ha utilizado com criterio de ponderación y/o selección para la toma de decisiones en el modelo de ordenación</t>
  </si>
  <si>
    <t>El Plan de Gestión de Riesgos detecta zonas con riesgo, infraestructuras en riesgo y acciones de adaptación y/o alternativas de actuación y se evidencian la coordinación público-privada</t>
  </si>
  <si>
    <t xml:space="preserve">Se han detectado las Infraestructuras de transporte que se encuentran en mal estado de conservacion </t>
  </si>
  <si>
    <t>Se han detectado las Infraestructuras de transporte que se encuentran en riesgo</t>
  </si>
  <si>
    <t>Se han detectado las Infraestructuras de transporte que se encuentran en riesgo y en mal estado de conservacion con el fin de adaptarlas</t>
  </si>
  <si>
    <t>Se incrementa la superficie permeable de suelo hasta 0,3 (IPS)</t>
  </si>
  <si>
    <t>El incremento de superficie permeable es superior un 0,35 (IPS).</t>
  </si>
  <si>
    <t>EU-IND.21</t>
  </si>
  <si>
    <t>Índice de permeabilidad del suelo</t>
  </si>
  <si>
    <t>Se incrementa la superficie permeable de 0,3 hasta un 0,35 (IPS)</t>
  </si>
  <si>
    <t>Se incrementa la superficie verde por habitante del espacio público en 15 o más de 15m2/habitante</t>
  </si>
  <si>
    <t>Se incrementa el número de árboles por metro lineal de calle entre el 20-30 %</t>
  </si>
  <si>
    <t>Se incrementa el número de árboles por tramo de calle y espacios libres públicos  en ≥0,2 árboles/m entre el 65 y el 75% de los tramos de calle (metros lineales) (Sobre el total de tramos de calle con un ancho entre fachadas superior a 8 metros.)</t>
  </si>
  <si>
    <t>MA-IND-22</t>
  </si>
  <si>
    <t>Índice de permeabilidad de las infraestructuras viarias</t>
  </si>
  <si>
    <t>Se incrementa la superficie permeable de las infraestructuras viarias en al menos el 15% de la superficie total</t>
  </si>
  <si>
    <t>Se incrementa la superficie permeable de las infraestructuras viarias en al menos en &gt;35% de la superficie total</t>
  </si>
  <si>
    <t>Se incrementa la superficie permeable de las infraestructuras viarias entre el 15-35% de la superficie total</t>
  </si>
  <si>
    <t xml:space="preserve">MA-IND-23 </t>
  </si>
  <si>
    <t>Percepción visual del verde urbano</t>
  </si>
  <si>
    <t>10% de volumen verde en &lt;25% de los tramos de calle del ámbito de actuación.</t>
  </si>
  <si>
    <t>10% de volumen verde entre 25-50 % de los tramos de calle del ámbito de actuación.</t>
  </si>
  <si>
    <t>10% de volumen verde en &gt;75% de los tramos de calle del ámbito de actuación.</t>
  </si>
  <si>
    <t>Se incrementa la infraestructura, se potencia como es un elemento estructurante del núcleo y además se conecta con la infraestructura verde fuera del núcleo</t>
  </si>
  <si>
    <t>2 pto</t>
  </si>
  <si>
    <t>3 pto</t>
  </si>
  <si>
    <t>1 a 3 pto = Baja
3 a 7 ptos = Moderada
&gt; 7 ptos = Sustancial</t>
  </si>
  <si>
    <r>
      <t xml:space="preserve">1 pto = Baja
2 ptos = Moderado
</t>
    </r>
    <r>
      <rPr>
        <b/>
        <sz val="11"/>
        <color theme="1"/>
        <rFont val="Calibri"/>
        <family val="2"/>
      </rPr>
      <t>≥</t>
    </r>
    <r>
      <rPr>
        <b/>
        <sz val="11"/>
        <color theme="1"/>
        <rFont val="Calibri"/>
        <family val="2"/>
        <scheme val="minor"/>
      </rPr>
      <t>3 ptos = Sustancial</t>
    </r>
  </si>
  <si>
    <t xml:space="preserve">*Realizar sumatoria de puntos </t>
  </si>
  <si>
    <t>2 ptos</t>
  </si>
  <si>
    <t>3 ptos</t>
  </si>
  <si>
    <t>El EMU y/o un PMS está coordinado con la ordenación urbanística donde se ha desarrollado un proceso participativo y se mantuvieron reuniones con las autoridades locales y responsables de carreteras y otras redes de transportes a nivel local y/o regional</t>
  </si>
  <si>
    <t>El PDA está coordinado con la ordenación urbanística donde se ha desarrollado un proceso participativo</t>
  </si>
  <si>
    <t>Existe un Plan de Infraestructura Verde donde se prevé la renaturalización de los viarios</t>
  </si>
  <si>
    <t>MOVILIDAD Y ACCESIBILIDAD (MA)</t>
  </si>
  <si>
    <t>ver MA.1.1</t>
  </si>
  <si>
    <t>ver MA.1.2</t>
  </si>
  <si>
    <t>ver MA.2.1</t>
  </si>
  <si>
    <t>ver MA.2.2</t>
  </si>
  <si>
    <t>ver MA.2.3</t>
  </si>
  <si>
    <t>ver MA.3.1</t>
  </si>
  <si>
    <t>ver MA.4.1</t>
  </si>
  <si>
    <t>ver MA.4.2</t>
  </si>
</sst>
</file>

<file path=xl/styles.xml><?xml version="1.0" encoding="utf-8"?>
<styleSheet xmlns="http://schemas.openxmlformats.org/spreadsheetml/2006/main">
  <numFmts count="9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.##0\ [$€-C0A]"/>
    <numFmt numFmtId="165" formatCode="0.00\ &quot;€/m2y&quot;"/>
    <numFmt numFmtId="166" formatCode="_-* #,##0.00\ &quot;pta&quot;_-;\-* #,##0.00\ &quot;pta&quot;_-;_-* &quot;-&quot;??\ &quot;pta&quot;_-;_-@_-"/>
    <numFmt numFmtId="167" formatCode="_-* #,##0.00\ [$€-1]_-;\-* #,##0.00\ [$€-1]_-;_-* &quot;-&quot;??\ [$€-1]_-"/>
    <numFmt numFmtId="168" formatCode="0.000%"/>
    <numFmt numFmtId="169" formatCode="_(&quot;€&quot;* #,##0.00_);_(&quot;€&quot;* \(#,##0.00\);_(&quot;€&quot;* &quot;-&quot;??_);_(@_)"/>
    <numFmt numFmtId="170" formatCode="_(* #,##0.00_);_(* \(#,##0.00\);_(* &quot;-&quot;??_);_(@_)"/>
  </numFmts>
  <fonts count="53">
    <font>
      <sz val="11"/>
      <color theme="1"/>
      <name val="Calibri"/>
      <family val="2"/>
      <scheme val="minor"/>
    </font>
    <font>
      <sz val="11"/>
      <color rgb="FF707070"/>
      <name val="Calibri"/>
      <family val="2"/>
      <scheme val="minor"/>
    </font>
    <font>
      <b/>
      <sz val="11"/>
      <color theme="2" tint="-0.74999237037263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70707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theme="1"/>
      <name val="Rockwell"/>
      <family val="2"/>
    </font>
    <font>
      <sz val="10"/>
      <color theme="1"/>
      <name val="Arial"/>
      <family val="2"/>
    </font>
    <font>
      <sz val="9"/>
      <name val="Arial"/>
      <family val="2"/>
    </font>
    <font>
      <sz val="11"/>
      <color theme="0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Century Gothic"/>
      <family val="2"/>
    </font>
    <font>
      <b/>
      <sz val="15"/>
      <color indexed="56"/>
      <name val="Arial"/>
      <family val="2"/>
    </font>
    <font>
      <sz val="11"/>
      <name val="ＭＳ 明朝"/>
      <family val="1"/>
      <charset val="128"/>
    </font>
    <font>
      <sz val="10"/>
      <color theme="1"/>
      <name val="Gotham Light"/>
      <family val="2"/>
    </font>
    <font>
      <sz val="10"/>
      <color theme="1"/>
      <name val="Calibri"/>
      <family val="2"/>
    </font>
    <font>
      <b/>
      <sz val="10.5"/>
      <color theme="1" tint="0.499984740745262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1"/>
      <color theme="1" tint="0.34998626667073579"/>
      <name val="Raleway"/>
      <family val="2"/>
    </font>
    <font>
      <b/>
      <sz val="8"/>
      <color theme="1" tint="0.34998626667073579"/>
      <name val="Calibri"/>
      <family val="2"/>
      <scheme val="minor"/>
    </font>
    <font>
      <sz val="12"/>
      <color theme="1" tint="0.34998626667073579"/>
      <name val="Arial"/>
      <family val="2"/>
    </font>
    <font>
      <sz val="10"/>
      <name val="MS Sans Serif"/>
      <family val="2"/>
    </font>
    <font>
      <b/>
      <sz val="14"/>
      <color theme="1" tint="0.34998626667073579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5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FF99"/>
        <bgColor theme="0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205">
    <xf numFmtId="0" fontId="0" fillId="0" borderId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8" applyNumberFormat="0" applyAlignment="0" applyProtection="0"/>
    <xf numFmtId="0" fontId="10" fillId="7" borderId="9" applyNumberFormat="0" applyAlignment="0" applyProtection="0"/>
    <xf numFmtId="0" fontId="11" fillId="7" borderId="8" applyNumberFormat="0" applyAlignment="0" applyProtection="0"/>
    <xf numFmtId="0" fontId="12" fillId="0" borderId="10" applyNumberFormat="0" applyFill="0" applyAlignment="0" applyProtection="0"/>
    <xf numFmtId="0" fontId="13" fillId="8" borderId="11" applyNumberFormat="0" applyAlignment="0" applyProtection="0"/>
    <xf numFmtId="0" fontId="14" fillId="0" borderId="0" applyNumberFormat="0" applyFill="0" applyBorder="0" applyAlignment="0" applyProtection="0"/>
    <xf numFmtId="0" fontId="3" fillId="9" borderId="12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7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7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7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7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7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49" fontId="22" fillId="34" borderId="17" applyNumberFormat="0" applyAlignment="0"/>
    <xf numFmtId="0" fontId="21" fillId="0" borderId="0"/>
    <xf numFmtId="0" fontId="21" fillId="0" borderId="0"/>
    <xf numFmtId="0" fontId="2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/>
    <xf numFmtId="164" fontId="23" fillId="0" borderId="0"/>
    <xf numFmtId="164" fontId="24" fillId="0" borderId="0"/>
    <xf numFmtId="164" fontId="25" fillId="0" borderId="0" applyFill="0" applyBorder="0">
      <alignment horizontal="center" vertical="center"/>
    </xf>
    <xf numFmtId="0" fontId="23" fillId="0" borderId="0"/>
    <xf numFmtId="0" fontId="25" fillId="0" borderId="0" applyFill="0" applyBorder="0">
      <alignment horizontal="center" vertical="center"/>
    </xf>
    <xf numFmtId="2" fontId="26" fillId="34" borderId="17">
      <alignment horizontal="center" vertical="center" wrapText="1"/>
    </xf>
    <xf numFmtId="0" fontId="27" fillId="10" borderId="0" applyNumberFormat="0" applyBorder="0" applyAlignment="0" applyProtection="0"/>
    <xf numFmtId="44" fontId="19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38" borderId="18" applyBorder="0">
      <alignment horizontal="left" vertical="center"/>
    </xf>
    <xf numFmtId="165" fontId="29" fillId="35" borderId="18" applyBorder="0">
      <alignment horizontal="center" vertical="center"/>
    </xf>
    <xf numFmtId="0" fontId="30" fillId="36" borderId="1">
      <alignment horizontal="center" vertical="center" wrapText="1"/>
    </xf>
    <xf numFmtId="0" fontId="19" fillId="0" borderId="0" applyFont="0" applyFill="0" applyBorder="0" applyAlignment="0" applyProtection="0"/>
    <xf numFmtId="164" fontId="3" fillId="0" borderId="0"/>
    <xf numFmtId="0" fontId="31" fillId="0" borderId="0"/>
    <xf numFmtId="164" fontId="31" fillId="0" borderId="0"/>
    <xf numFmtId="0" fontId="24" fillId="0" borderId="0"/>
    <xf numFmtId="0" fontId="24" fillId="0" borderId="0"/>
    <xf numFmtId="0" fontId="31" fillId="0" borderId="0"/>
    <xf numFmtId="0" fontId="31" fillId="0" borderId="0"/>
    <xf numFmtId="164" fontId="3" fillId="0" borderId="0"/>
    <xf numFmtId="0" fontId="32" fillId="0" borderId="19" applyNumberFormat="0" applyFill="0" applyAlignment="0" applyProtection="0"/>
    <xf numFmtId="0" fontId="33" fillId="0" borderId="0"/>
    <xf numFmtId="49" fontId="22" fillId="34" borderId="17" applyNumberFormat="0" applyAlignment="0"/>
    <xf numFmtId="0" fontId="21" fillId="0" borderId="0"/>
    <xf numFmtId="0" fontId="21" fillId="0" borderId="0"/>
    <xf numFmtId="9" fontId="19" fillId="0" borderId="0" applyFont="0" applyFill="0" applyBorder="0" applyAlignment="0" applyProtection="0"/>
    <xf numFmtId="2" fontId="26" fillId="34" borderId="17">
      <alignment horizontal="center" vertical="center" wrapText="1"/>
    </xf>
    <xf numFmtId="44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36" fillId="37" borderId="20"/>
    <xf numFmtId="0" fontId="37" fillId="0" borderId="0"/>
    <xf numFmtId="40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9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7" fillId="0" borderId="0"/>
    <xf numFmtId="40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37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37" fillId="0" borderId="0"/>
    <xf numFmtId="0" fontId="37" fillId="0" borderId="0"/>
  </cellStyleXfs>
  <cellXfs count="164">
    <xf numFmtId="0" fontId="0" fillId="0" borderId="0" xfId="0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 applyProtection="1">
      <alignment horizontal="center" vertical="center" wrapText="1"/>
      <protection hidden="1"/>
    </xf>
    <xf numFmtId="10" fontId="18" fillId="0" borderId="0" xfId="0" applyNumberFormat="1" applyFont="1" applyFill="1" applyBorder="1" applyAlignment="1" applyProtection="1">
      <alignment vertical="center" wrapText="1"/>
      <protection hidden="1"/>
    </xf>
    <xf numFmtId="10" fontId="42" fillId="40" borderId="17" xfId="0" applyNumberFormat="1" applyFont="1" applyFill="1" applyBorder="1" applyAlignment="1" applyProtection="1">
      <alignment horizontal="center" vertical="center"/>
      <protection hidden="1"/>
    </xf>
    <xf numFmtId="0" fontId="18" fillId="45" borderId="3" xfId="0" applyFont="1" applyFill="1" applyBorder="1" applyAlignment="1" applyProtection="1">
      <alignment horizontal="center" vertical="center" wrapText="1"/>
      <protection hidden="1"/>
    </xf>
    <xf numFmtId="0" fontId="18" fillId="45" borderId="0" xfId="0" applyFont="1" applyFill="1" applyBorder="1" applyAlignment="1" applyProtection="1">
      <alignment horizontal="center" vertical="center" wrapText="1"/>
      <protection hidden="1"/>
    </xf>
    <xf numFmtId="0" fontId="18" fillId="47" borderId="14" xfId="0" applyFont="1" applyFill="1" applyBorder="1" applyAlignment="1">
      <alignment horizontal="center" vertical="center" wrapText="1"/>
    </xf>
    <xf numFmtId="0" fontId="1" fillId="45" borderId="34" xfId="0" applyFont="1" applyFill="1" applyBorder="1" applyAlignment="1" applyProtection="1">
      <alignment horizontal="left" vertical="center" wrapText="1"/>
      <protection hidden="1"/>
    </xf>
    <xf numFmtId="10" fontId="43" fillId="2" borderId="37" xfId="0" applyNumberFormat="1" applyFont="1" applyFill="1" applyBorder="1" applyAlignment="1" applyProtection="1">
      <alignment horizontal="center" vertical="center" wrapText="1"/>
      <protection hidden="1"/>
    </xf>
    <xf numFmtId="0" fontId="42" fillId="47" borderId="2" xfId="0" applyFont="1" applyFill="1" applyBorder="1" applyAlignment="1">
      <alignment horizontal="center" vertical="center" wrapText="1"/>
    </xf>
    <xf numFmtId="0" fontId="1" fillId="45" borderId="33" xfId="0" applyFont="1" applyFill="1" applyBorder="1" applyAlignment="1" applyProtection="1">
      <alignment horizontal="left" vertical="center" wrapText="1"/>
      <protection hidden="1"/>
    </xf>
    <xf numFmtId="0" fontId="1" fillId="45" borderId="35" xfId="0" applyFont="1" applyFill="1" applyBorder="1" applyAlignment="1" applyProtection="1">
      <alignment horizontal="left" vertical="center" wrapText="1"/>
      <protection hidden="1"/>
    </xf>
    <xf numFmtId="10" fontId="43" fillId="2" borderId="40" xfId="0" applyNumberFormat="1" applyFont="1" applyFill="1" applyBorder="1" applyAlignment="1" applyProtection="1">
      <alignment horizontal="center" vertical="center" wrapText="1"/>
      <protection hidden="1"/>
    </xf>
    <xf numFmtId="0" fontId="43" fillId="0" borderId="0" xfId="0" applyFont="1" applyAlignment="1">
      <alignment vertical="center"/>
    </xf>
    <xf numFmtId="4" fontId="42" fillId="39" borderId="1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10" fontId="43" fillId="0" borderId="0" xfId="163" applyNumberFormat="1" applyFont="1" applyAlignment="1">
      <alignment vertical="center"/>
    </xf>
    <xf numFmtId="0" fontId="43" fillId="0" borderId="0" xfId="0" applyFont="1" applyFill="1" applyAlignment="1">
      <alignment vertical="center"/>
    </xf>
    <xf numFmtId="168" fontId="43" fillId="0" borderId="0" xfId="163" applyNumberFormat="1" applyFont="1" applyAlignment="1">
      <alignment vertical="center"/>
    </xf>
    <xf numFmtId="10" fontId="43" fillId="0" borderId="0" xfId="0" applyNumberFormat="1" applyFont="1" applyAlignment="1">
      <alignment vertical="center"/>
    </xf>
    <xf numFmtId="0" fontId="44" fillId="42" borderId="14" xfId="0" applyFont="1" applyFill="1" applyBorder="1" applyAlignment="1">
      <alignment horizontal="center" vertical="center" wrapText="1"/>
    </xf>
    <xf numFmtId="0" fontId="18" fillId="45" borderId="2" xfId="0" applyFont="1" applyFill="1" applyBorder="1" applyAlignment="1" applyProtection="1">
      <alignment horizontal="center" vertical="center" wrapText="1"/>
      <protection hidden="1"/>
    </xf>
    <xf numFmtId="0" fontId="18" fillId="45" borderId="28" xfId="0" applyFont="1" applyFill="1" applyBorder="1" applyAlignment="1" applyProtection="1">
      <alignment horizontal="center" vertical="center" wrapText="1"/>
      <protection hidden="1"/>
    </xf>
    <xf numFmtId="0" fontId="1" fillId="2" borderId="14" xfId="0" applyFont="1" applyFill="1" applyBorder="1" applyAlignment="1" applyProtection="1">
      <alignment horizontal="center" vertical="center" wrapText="1"/>
      <protection hidden="1"/>
    </xf>
    <xf numFmtId="0" fontId="1" fillId="2" borderId="33" xfId="0" applyFont="1" applyFill="1" applyBorder="1" applyAlignment="1" applyProtection="1">
      <alignment horizontal="center" vertical="center" wrapText="1"/>
      <protection hidden="1"/>
    </xf>
    <xf numFmtId="0" fontId="18" fillId="47" borderId="3" xfId="0" applyFont="1" applyFill="1" applyBorder="1" applyAlignment="1">
      <alignment horizontal="center" vertical="center" wrapText="1"/>
    </xf>
    <xf numFmtId="4" fontId="18" fillId="45" borderId="14" xfId="0" applyNumberFormat="1" applyFont="1" applyFill="1" applyBorder="1" applyAlignment="1" applyProtection="1">
      <alignment horizontal="center" vertical="center" wrapText="1"/>
      <protection hidden="1"/>
    </xf>
    <xf numFmtId="0" fontId="2" fillId="45" borderId="2" xfId="0" applyFont="1" applyFill="1" applyBorder="1" applyAlignment="1">
      <alignment horizontal="center" vertical="center" textRotation="90" wrapText="1"/>
    </xf>
    <xf numFmtId="0" fontId="18" fillId="47" borderId="2" xfId="0" applyFont="1" applyFill="1" applyBorder="1" applyAlignment="1">
      <alignment horizontal="center" vertical="center" wrapText="1"/>
    </xf>
    <xf numFmtId="0" fontId="42" fillId="47" borderId="3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50" fillId="48" borderId="42" xfId="0" applyFont="1" applyFill="1" applyBorder="1" applyAlignment="1">
      <alignment vertical="center" wrapText="1"/>
    </xf>
    <xf numFmtId="0" fontId="49" fillId="48" borderId="42" xfId="0" applyFont="1" applyFill="1" applyBorder="1" applyAlignment="1">
      <alignment vertical="center" wrapText="1"/>
    </xf>
    <xf numFmtId="0" fontId="48" fillId="48" borderId="42" xfId="0" applyFont="1" applyFill="1" applyBorder="1" applyAlignment="1">
      <alignment vertical="center"/>
    </xf>
    <xf numFmtId="0" fontId="48" fillId="48" borderId="41" xfId="0" applyFont="1" applyFill="1" applyBorder="1" applyAlignment="1">
      <alignment vertical="center" wrapText="1"/>
    </xf>
    <xf numFmtId="10" fontId="49" fillId="48" borderId="42" xfId="163" applyNumberFormat="1" applyFont="1" applyFill="1" applyBorder="1" applyAlignment="1">
      <alignment vertical="center" wrapText="1"/>
    </xf>
    <xf numFmtId="0" fontId="51" fillId="0" borderId="0" xfId="0" applyFont="1" applyAlignment="1">
      <alignment vertical="center"/>
    </xf>
    <xf numFmtId="10" fontId="43" fillId="2" borderId="36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10" fontId="1" fillId="0" borderId="0" xfId="0" applyNumberFormat="1" applyFont="1" applyFill="1" applyBorder="1" applyAlignment="1" applyProtection="1">
      <alignment horizontal="center" vertical="center" wrapText="1"/>
      <protection hidden="1"/>
    </xf>
    <xf numFmtId="10" fontId="18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44" fillId="42" borderId="2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43" fillId="0" borderId="0" xfId="0" applyFont="1" applyAlignment="1">
      <alignment vertical="center" wrapText="1"/>
    </xf>
    <xf numFmtId="0" fontId="43" fillId="39" borderId="0" xfId="0" applyFont="1" applyFill="1" applyAlignment="1">
      <alignment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ont="1" applyAlignment="1">
      <alignment horizontal="righ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2" fillId="2" borderId="14" xfId="0" applyFont="1" applyFill="1" applyBorder="1" applyAlignment="1">
      <alignment horizontal="center" vertical="center" textRotation="90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Border="1" applyAlignment="1">
      <alignment vertical="center"/>
    </xf>
    <xf numFmtId="10" fontId="42" fillId="39" borderId="21" xfId="162" applyNumberFormat="1" applyFont="1" applyFill="1" applyBorder="1" applyAlignment="1" applyProtection="1">
      <alignment horizontal="center" vertical="center" wrapText="1"/>
      <protection hidden="1"/>
    </xf>
    <xf numFmtId="10" fontId="42" fillId="39" borderId="22" xfId="162" applyNumberFormat="1" applyFont="1" applyFill="1" applyBorder="1" applyAlignment="1" applyProtection="1">
      <alignment horizontal="center" vertical="center" wrapText="1"/>
      <protection hidden="1"/>
    </xf>
    <xf numFmtId="10" fontId="43" fillId="48" borderId="17" xfId="0" applyNumberFormat="1" applyFont="1" applyFill="1" applyBorder="1" applyAlignment="1" applyProtection="1">
      <alignment horizontal="center" vertical="center" wrapText="1"/>
      <protection hidden="1"/>
    </xf>
    <xf numFmtId="0" fontId="43" fillId="48" borderId="17" xfId="0" applyFont="1" applyFill="1" applyBorder="1" applyAlignment="1">
      <alignment horizontal="center" vertical="center"/>
    </xf>
    <xf numFmtId="0" fontId="43" fillId="48" borderId="0" xfId="0" applyFont="1" applyFill="1" applyAlignment="1">
      <alignment vertical="center"/>
    </xf>
    <xf numFmtId="10" fontId="43" fillId="0" borderId="0" xfId="0" applyNumberFormat="1" applyFont="1" applyAlignment="1">
      <alignment horizontal="center" vertical="center"/>
    </xf>
    <xf numFmtId="10" fontId="43" fillId="48" borderId="0" xfId="0" applyNumberFormat="1" applyFont="1" applyFill="1" applyAlignment="1">
      <alignment vertical="center"/>
    </xf>
    <xf numFmtId="0" fontId="0" fillId="48" borderId="42" xfId="0" applyFont="1" applyFill="1" applyBorder="1" applyAlignment="1">
      <alignment vertical="center" wrapText="1"/>
    </xf>
    <xf numFmtId="0" fontId="0" fillId="48" borderId="43" xfId="0" applyFont="1" applyFill="1" applyBorder="1" applyAlignment="1">
      <alignment vertical="center" wrapText="1"/>
    </xf>
    <xf numFmtId="10" fontId="43" fillId="47" borderId="32" xfId="0" applyNumberFormat="1" applyFont="1" applyFill="1" applyBorder="1" applyAlignment="1" applyProtection="1">
      <alignment horizontal="center" vertical="center" wrapText="1"/>
      <protection hidden="1"/>
    </xf>
    <xf numFmtId="10" fontId="43" fillId="47" borderId="38" xfId="0" applyNumberFormat="1" applyFont="1" applyFill="1" applyBorder="1" applyAlignment="1" applyProtection="1">
      <alignment horizontal="center" vertical="center" wrapText="1"/>
      <protection hidden="1"/>
    </xf>
    <xf numFmtId="10" fontId="43" fillId="47" borderId="39" xfId="0" applyNumberFormat="1" applyFont="1" applyFill="1" applyBorder="1" applyAlignment="1" applyProtection="1">
      <alignment horizontal="center" vertical="center" wrapText="1"/>
      <protection hidden="1"/>
    </xf>
    <xf numFmtId="10" fontId="43" fillId="47" borderId="14" xfId="0" applyNumberFormat="1" applyFont="1" applyFill="1" applyBorder="1" applyAlignment="1" applyProtection="1">
      <alignment horizontal="center" vertical="center" wrapText="1"/>
      <protection hidden="1"/>
    </xf>
    <xf numFmtId="4" fontId="42" fillId="2" borderId="2" xfId="0" applyNumberFormat="1" applyFont="1" applyFill="1" applyBorder="1" applyAlignment="1" applyProtection="1">
      <alignment horizontal="center" vertical="center" wrapText="1"/>
      <protection hidden="1"/>
    </xf>
    <xf numFmtId="4" fontId="42" fillId="2" borderId="28" xfId="0" applyNumberFormat="1" applyFont="1" applyFill="1" applyBorder="1" applyAlignment="1" applyProtection="1">
      <alignment horizontal="center" vertical="center" wrapText="1"/>
      <protection hidden="1"/>
    </xf>
    <xf numFmtId="10" fontId="42" fillId="2" borderId="44" xfId="0" applyNumberFormat="1" applyFont="1" applyFill="1" applyBorder="1" applyAlignment="1" applyProtection="1">
      <alignment horizontal="left" vertical="center" wrapText="1"/>
      <protection hidden="1"/>
    </xf>
    <xf numFmtId="0" fontId="43" fillId="0" borderId="45" xfId="0" applyFont="1" applyFill="1" applyBorder="1" applyAlignment="1" applyProtection="1">
      <alignment horizontal="left" vertical="center" wrapText="1"/>
      <protection hidden="1"/>
    </xf>
    <xf numFmtId="10" fontId="42" fillId="2" borderId="46" xfId="0" applyNumberFormat="1" applyFont="1" applyFill="1" applyBorder="1" applyAlignment="1" applyProtection="1">
      <alignment horizontal="left" vertical="center" wrapText="1"/>
      <protection hidden="1"/>
    </xf>
    <xf numFmtId="0" fontId="43" fillId="0" borderId="47" xfId="0" applyFont="1" applyFill="1" applyBorder="1" applyAlignment="1" applyProtection="1">
      <alignment horizontal="left" vertical="center" wrapText="1"/>
      <protection hidden="1"/>
    </xf>
    <xf numFmtId="4" fontId="42" fillId="2" borderId="4" xfId="0" applyNumberFormat="1" applyFont="1" applyFill="1" applyBorder="1" applyAlignment="1" applyProtection="1">
      <alignment horizontal="center" vertical="center" wrapText="1"/>
      <protection hidden="1"/>
    </xf>
    <xf numFmtId="10" fontId="42" fillId="2" borderId="48" xfId="0" applyNumberFormat="1" applyFont="1" applyFill="1" applyBorder="1" applyAlignment="1" applyProtection="1">
      <alignment horizontal="left" vertical="center" wrapText="1"/>
      <protection hidden="1"/>
    </xf>
    <xf numFmtId="0" fontId="43" fillId="0" borderId="49" xfId="0" applyFont="1" applyFill="1" applyBorder="1" applyAlignment="1" applyProtection="1">
      <alignment horizontal="left" vertical="center" wrapText="1"/>
      <protection hidden="1"/>
    </xf>
    <xf numFmtId="10" fontId="42" fillId="2" borderId="50" xfId="0" applyNumberFormat="1" applyFont="1" applyFill="1" applyBorder="1" applyAlignment="1" applyProtection="1">
      <alignment horizontal="left" vertical="center" wrapText="1"/>
      <protection hidden="1"/>
    </xf>
    <xf numFmtId="0" fontId="43" fillId="0" borderId="51" xfId="0" applyFont="1" applyFill="1" applyBorder="1" applyAlignment="1" applyProtection="1">
      <alignment horizontal="left" vertical="center" wrapText="1"/>
      <protection hidden="1"/>
    </xf>
    <xf numFmtId="10" fontId="42" fillId="2" borderId="23" xfId="0" applyNumberFormat="1" applyFont="1" applyFill="1" applyBorder="1" applyAlignment="1" applyProtection="1">
      <alignment horizontal="left" vertical="center" wrapText="1"/>
      <protection hidden="1"/>
    </xf>
    <xf numFmtId="0" fontId="43" fillId="0" borderId="52" xfId="0" applyFont="1" applyFill="1" applyBorder="1" applyAlignment="1" applyProtection="1">
      <alignment horizontal="left" vertical="center" wrapText="1"/>
      <protection hidden="1"/>
    </xf>
    <xf numFmtId="4" fontId="18" fillId="45" borderId="14" xfId="0" applyNumberFormat="1" applyFont="1" applyFill="1" applyBorder="1" applyAlignment="1" applyProtection="1">
      <alignment horizontal="center" vertical="center" wrapText="1"/>
      <protection hidden="1"/>
    </xf>
    <xf numFmtId="4" fontId="18" fillId="45" borderId="16" xfId="0" applyNumberFormat="1" applyFont="1" applyFill="1" applyBorder="1" applyAlignment="1" applyProtection="1">
      <alignment horizontal="center" vertical="center" wrapText="1"/>
      <protection hidden="1"/>
    </xf>
    <xf numFmtId="0" fontId="13" fillId="46" borderId="2" xfId="0" applyFont="1" applyFill="1" applyBorder="1" applyAlignment="1">
      <alignment horizontal="center" vertical="center" textRotation="90" wrapText="1"/>
    </xf>
    <xf numFmtId="0" fontId="13" fillId="46" borderId="4" xfId="0" applyFont="1" applyFill="1" applyBorder="1" applyAlignment="1">
      <alignment horizontal="center" vertical="center" textRotation="90" wrapText="1"/>
    </xf>
    <xf numFmtId="0" fontId="2" fillId="45" borderId="14" xfId="0" applyFont="1" applyFill="1" applyBorder="1" applyAlignment="1">
      <alignment horizontal="center" vertical="center" textRotation="90" wrapText="1"/>
    </xf>
    <xf numFmtId="0" fontId="0" fillId="0" borderId="15" xfId="0" applyBorder="1"/>
    <xf numFmtId="0" fontId="0" fillId="0" borderId="16" xfId="0" applyBorder="1"/>
    <xf numFmtId="0" fontId="18" fillId="47" borderId="3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 applyProtection="1">
      <alignment horizontal="center" vertical="center" wrapText="1"/>
      <protection hidden="1"/>
    </xf>
    <xf numFmtId="10" fontId="18" fillId="0" borderId="0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14" xfId="0" applyFont="1" applyFill="1" applyBorder="1" applyAlignment="1" applyProtection="1">
      <alignment horizontal="center" vertical="center" wrapText="1"/>
      <protection hidden="1"/>
    </xf>
    <xf numFmtId="0" fontId="1" fillId="2" borderId="15" xfId="0" applyFont="1" applyFill="1" applyBorder="1" applyAlignment="1" applyProtection="1">
      <alignment horizontal="center" vertical="center" wrapText="1"/>
      <protection hidden="1"/>
    </xf>
    <xf numFmtId="0" fontId="1" fillId="2" borderId="16" xfId="0" applyFont="1" applyFill="1" applyBorder="1" applyAlignment="1" applyProtection="1">
      <alignment horizontal="center" vertical="center" wrapText="1"/>
      <protection hidden="1"/>
    </xf>
    <xf numFmtId="0" fontId="13" fillId="46" borderId="14" xfId="0" applyFont="1" applyFill="1" applyBorder="1" applyAlignment="1">
      <alignment horizontal="center" vertical="center" textRotation="90" wrapText="1"/>
    </xf>
    <xf numFmtId="0" fontId="13" fillId="46" borderId="15" xfId="0" applyFont="1" applyFill="1" applyBorder="1" applyAlignment="1">
      <alignment horizontal="center" vertical="center" textRotation="90" wrapText="1"/>
    </xf>
    <xf numFmtId="10" fontId="42" fillId="47" borderId="33" xfId="0" applyNumberFormat="1" applyFont="1" applyFill="1" applyBorder="1" applyAlignment="1" applyProtection="1">
      <alignment horizontal="center" vertical="center" wrapText="1"/>
      <protection hidden="1"/>
    </xf>
    <xf numFmtId="10" fontId="42" fillId="47" borderId="34" xfId="0" applyNumberFormat="1" applyFont="1" applyFill="1" applyBorder="1" applyAlignment="1" applyProtection="1">
      <alignment horizontal="center" vertical="center" wrapText="1"/>
      <protection hidden="1"/>
    </xf>
    <xf numFmtId="10" fontId="42" fillId="47" borderId="35" xfId="0" applyNumberFormat="1" applyFont="1" applyFill="1" applyBorder="1" applyAlignment="1" applyProtection="1">
      <alignment horizontal="center" vertical="center" wrapText="1"/>
      <protection hidden="1"/>
    </xf>
    <xf numFmtId="10" fontId="42" fillId="2" borderId="14" xfId="0" applyNumberFormat="1" applyFont="1" applyFill="1" applyBorder="1" applyAlignment="1" applyProtection="1">
      <alignment horizontal="center" vertical="center" wrapText="1"/>
      <protection hidden="1"/>
    </xf>
    <xf numFmtId="10" fontId="42" fillId="2" borderId="15" xfId="0" applyNumberFormat="1" applyFont="1" applyFill="1" applyBorder="1" applyAlignment="1" applyProtection="1">
      <alignment horizontal="center" vertical="center" wrapText="1"/>
      <protection hidden="1"/>
    </xf>
    <xf numFmtId="10" fontId="42" fillId="2" borderId="16" xfId="0" applyNumberFormat="1" applyFont="1" applyFill="1" applyBorder="1" applyAlignment="1" applyProtection="1">
      <alignment horizontal="center" vertical="center" wrapText="1"/>
      <protection hidden="1"/>
    </xf>
    <xf numFmtId="4" fontId="42" fillId="2" borderId="2" xfId="0" applyNumberFormat="1" applyFont="1" applyFill="1" applyBorder="1" applyAlignment="1" applyProtection="1">
      <alignment horizontal="center" vertical="center" wrapText="1"/>
      <protection hidden="1"/>
    </xf>
    <xf numFmtId="4" fontId="42" fillId="2" borderId="28" xfId="0" applyNumberFormat="1" applyFont="1" applyFill="1" applyBorder="1" applyAlignment="1" applyProtection="1">
      <alignment horizontal="center" vertical="center" wrapText="1"/>
      <protection hidden="1"/>
    </xf>
    <xf numFmtId="4" fontId="42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42" fillId="47" borderId="3" xfId="0" applyFont="1" applyFill="1" applyBorder="1" applyAlignment="1">
      <alignment horizontal="center" vertical="center" wrapText="1"/>
    </xf>
    <xf numFmtId="0" fontId="42" fillId="2" borderId="14" xfId="0" applyFont="1" applyFill="1" applyBorder="1" applyAlignment="1">
      <alignment horizontal="center" vertical="center" textRotation="90" wrapText="1"/>
    </xf>
    <xf numFmtId="0" fontId="42" fillId="2" borderId="16" xfId="0" applyFont="1" applyFill="1" applyBorder="1" applyAlignment="1">
      <alignment horizontal="center" vertical="center" textRotation="90" wrapText="1"/>
    </xf>
    <xf numFmtId="0" fontId="42" fillId="2" borderId="15" xfId="0" applyFont="1" applyFill="1" applyBorder="1" applyAlignment="1">
      <alignment horizontal="center" vertical="center" textRotation="90" wrapText="1"/>
    </xf>
    <xf numFmtId="10" fontId="42" fillId="39" borderId="21" xfId="162" applyNumberFormat="1" applyFont="1" applyFill="1" applyBorder="1" applyAlignment="1" applyProtection="1">
      <alignment horizontal="center" vertical="center" wrapText="1"/>
      <protection hidden="1"/>
    </xf>
    <xf numFmtId="10" fontId="42" fillId="39" borderId="22" xfId="162" applyNumberFormat="1" applyFont="1" applyFill="1" applyBorder="1" applyAlignment="1" applyProtection="1">
      <alignment horizontal="center" vertical="center" wrapText="1"/>
      <protection hidden="1"/>
    </xf>
    <xf numFmtId="0" fontId="43" fillId="48" borderId="17" xfId="0" applyFont="1" applyFill="1" applyBorder="1" applyAlignment="1" applyProtection="1">
      <alignment horizontal="left" vertical="center" wrapText="1"/>
      <protection hidden="1"/>
    </xf>
    <xf numFmtId="0" fontId="16" fillId="0" borderId="41" xfId="0" applyFont="1" applyFill="1" applyBorder="1" applyAlignment="1">
      <alignment horizontal="left" vertical="center" wrapText="1"/>
    </xf>
    <xf numFmtId="0" fontId="16" fillId="0" borderId="42" xfId="0" applyFont="1" applyFill="1" applyBorder="1" applyAlignment="1">
      <alignment horizontal="left" vertical="center" wrapText="1"/>
    </xf>
    <xf numFmtId="0" fontId="16" fillId="0" borderId="43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42" xfId="0" applyFont="1" applyBorder="1" applyAlignment="1">
      <alignment horizontal="left" vertical="center" wrapText="1"/>
    </xf>
    <xf numFmtId="0" fontId="16" fillId="0" borderId="43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0" fontId="42" fillId="39" borderId="21" xfId="162" applyNumberFormat="1" applyFont="1" applyFill="1" applyBorder="1" applyAlignment="1" applyProtection="1">
      <alignment horizontal="center" vertical="center" wrapText="1"/>
      <protection locked="0" hidden="1"/>
    </xf>
    <xf numFmtId="10" fontId="42" fillId="39" borderId="22" xfId="162" applyNumberFormat="1" applyFont="1" applyFill="1" applyBorder="1" applyAlignment="1" applyProtection="1">
      <alignment horizontal="center" vertical="center" wrapText="1"/>
      <protection locked="0" hidden="1"/>
    </xf>
    <xf numFmtId="0" fontId="43" fillId="0" borderId="0" xfId="0" applyFont="1" applyAlignment="1" applyProtection="1">
      <alignment vertical="center"/>
      <protection locked="0"/>
    </xf>
    <xf numFmtId="10" fontId="42" fillId="39" borderId="24" xfId="162" applyNumberFormat="1" applyFont="1" applyFill="1" applyBorder="1" applyAlignment="1" applyProtection="1">
      <alignment horizontal="center" vertical="center" wrapText="1"/>
      <protection locked="0" hidden="1"/>
    </xf>
    <xf numFmtId="10" fontId="42" fillId="39" borderId="25" xfId="162" applyNumberFormat="1" applyFont="1" applyFill="1" applyBorder="1" applyAlignment="1" applyProtection="1">
      <alignment horizontal="center" vertical="center" wrapText="1"/>
      <protection locked="0" hidden="1"/>
    </xf>
    <xf numFmtId="10" fontId="42" fillId="39" borderId="26" xfId="162" applyNumberFormat="1" applyFont="1" applyFill="1" applyBorder="1" applyAlignment="1" applyProtection="1">
      <alignment horizontal="center" vertical="center" wrapText="1"/>
      <protection locked="0" hidden="1"/>
    </xf>
    <xf numFmtId="10" fontId="42" fillId="39" borderId="30" xfId="162" applyNumberFormat="1" applyFont="1" applyFill="1" applyBorder="1" applyAlignment="1" applyProtection="1">
      <alignment horizontal="center" vertical="center" wrapText="1"/>
      <protection locked="0" hidden="1"/>
    </xf>
    <xf numFmtId="10" fontId="42" fillId="39" borderId="29" xfId="162" applyNumberFormat="1" applyFont="1" applyFill="1" applyBorder="1" applyAlignment="1" applyProtection="1">
      <alignment horizontal="center" vertical="center" wrapText="1"/>
      <protection locked="0" hidden="1"/>
    </xf>
    <xf numFmtId="10" fontId="42" fillId="39" borderId="31" xfId="162" applyNumberFormat="1" applyFont="1" applyFill="1" applyBorder="1" applyAlignment="1" applyProtection="1">
      <alignment horizontal="center" vertical="center" wrapText="1"/>
      <protection locked="0" hidden="1"/>
    </xf>
    <xf numFmtId="0" fontId="45" fillId="0" borderId="21" xfId="0" applyFont="1" applyBorder="1" applyAlignment="1" applyProtection="1">
      <alignment horizontal="center" vertical="center"/>
      <protection locked="0"/>
    </xf>
    <xf numFmtId="10" fontId="43" fillId="43" borderId="0" xfId="0" applyNumberFormat="1" applyFont="1" applyFill="1" applyAlignment="1" applyProtection="1">
      <alignment horizontal="center" vertical="center"/>
      <protection locked="0"/>
    </xf>
    <xf numFmtId="0" fontId="43" fillId="49" borderId="0" xfId="0" applyFont="1" applyFill="1" applyAlignment="1" applyProtection="1">
      <alignment vertical="center"/>
      <protection locked="0"/>
    </xf>
    <xf numFmtId="10" fontId="43" fillId="49" borderId="0" xfId="0" applyNumberFormat="1" applyFont="1" applyFill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vertical="center"/>
    </xf>
    <xf numFmtId="10" fontId="43" fillId="41" borderId="17" xfId="0" applyNumberFormat="1" applyFont="1" applyFill="1" applyBorder="1" applyAlignment="1" applyProtection="1">
      <alignment horizontal="center" vertical="center"/>
    </xf>
    <xf numFmtId="0" fontId="46" fillId="0" borderId="0" xfId="0" applyFont="1" applyAlignment="1" applyProtection="1">
      <alignment vertical="center"/>
    </xf>
    <xf numFmtId="10" fontId="43" fillId="39" borderId="0" xfId="0" applyNumberFormat="1" applyFont="1" applyFill="1" applyBorder="1" applyAlignment="1" applyProtection="1">
      <alignment horizontal="center" vertical="center"/>
    </xf>
    <xf numFmtId="10" fontId="42" fillId="41" borderId="27" xfId="0" applyNumberFormat="1" applyFont="1" applyFill="1" applyBorder="1" applyAlignment="1" applyProtection="1">
      <alignment horizontal="center" vertical="center"/>
    </xf>
    <xf numFmtId="10" fontId="42" fillId="43" borderId="21" xfId="162" applyNumberFormat="1" applyFont="1" applyFill="1" applyBorder="1" applyAlignment="1" applyProtection="1">
      <alignment horizontal="center" vertical="center" wrapText="1"/>
      <protection locked="0" hidden="1"/>
    </xf>
    <xf numFmtId="10" fontId="42" fillId="43" borderId="22" xfId="162" applyNumberFormat="1" applyFont="1" applyFill="1" applyBorder="1" applyAlignment="1" applyProtection="1">
      <alignment horizontal="center" vertical="center" wrapText="1"/>
      <protection locked="0" hidden="1"/>
    </xf>
    <xf numFmtId="0" fontId="43" fillId="43" borderId="17" xfId="0" applyFont="1" applyFill="1" applyBorder="1" applyAlignment="1" applyProtection="1">
      <alignment horizontal="center" vertical="center"/>
      <protection locked="0"/>
    </xf>
    <xf numFmtId="10" fontId="43" fillId="43" borderId="17" xfId="0" applyNumberFormat="1" applyFont="1" applyFill="1" applyBorder="1" applyAlignment="1" applyProtection="1">
      <alignment horizontal="center" vertical="center"/>
      <protection locked="0"/>
    </xf>
    <xf numFmtId="0" fontId="43" fillId="39" borderId="0" xfId="0" applyFont="1" applyFill="1" applyBorder="1" applyAlignment="1" applyProtection="1">
      <alignment vertical="center"/>
      <protection locked="0"/>
    </xf>
    <xf numFmtId="0" fontId="42" fillId="49" borderId="17" xfId="0" applyFont="1" applyFill="1" applyBorder="1" applyAlignment="1" applyProtection="1">
      <alignment horizontal="center" vertical="center" wrapText="1"/>
      <protection locked="0" hidden="1"/>
    </xf>
    <xf numFmtId="0" fontId="42" fillId="44" borderId="17" xfId="0" applyFont="1" applyFill="1" applyBorder="1" applyAlignment="1" applyProtection="1">
      <alignment horizontal="center" vertical="center" wrapText="1"/>
      <protection locked="0" hidden="1"/>
    </xf>
    <xf numFmtId="0" fontId="43" fillId="48" borderId="17" xfId="0" applyFont="1" applyFill="1" applyBorder="1" applyAlignment="1" applyProtection="1">
      <alignment vertical="center" wrapText="1"/>
    </xf>
    <xf numFmtId="0" fontId="43" fillId="48" borderId="0" xfId="0" applyFont="1" applyFill="1" applyAlignment="1" applyProtection="1">
      <alignment vertical="center"/>
    </xf>
  </cellXfs>
  <cellStyles count="205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156"/>
    <cellStyle name="60% - Énfasis2 2" xfId="157"/>
    <cellStyle name="60% - Énfasis3 2" xfId="158"/>
    <cellStyle name="60% - Énfasis4 2" xfId="159"/>
    <cellStyle name="60% - Énfasis5 2" xfId="160"/>
    <cellStyle name="60% - Énfasis6 2" xfId="161"/>
    <cellStyle name="Buena" xfId="5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Cuadro matriz" xfId="46"/>
    <cellStyle name="Cuadro matriz 2" xfId="68"/>
    <cellStyle name="Encabezado 4" xfId="4" builtinId="19" customBuiltin="1"/>
    <cellStyle name="Énfasis1" xfId="16" builtinId="29" customBuiltin="1"/>
    <cellStyle name="Énfasis1 2" xfId="47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7" builtinId="20" customBuiltin="1"/>
    <cellStyle name="Euro" xfId="48"/>
    <cellStyle name="Euro 2" xfId="69"/>
    <cellStyle name="Euro 2 2" xfId="153"/>
    <cellStyle name="Euro 2 2 2" xfId="188"/>
    <cellStyle name="Euro 2 2 3" xfId="184"/>
    <cellStyle name="Euro 2 3" xfId="187"/>
    <cellStyle name="Euro 2 4" xfId="169"/>
    <cellStyle name="Euro 3" xfId="152"/>
    <cellStyle name="Euro 3 2" xfId="189"/>
    <cellStyle name="Euro 3 3" xfId="183"/>
    <cellStyle name="Euro 4" xfId="186"/>
    <cellStyle name="Euro 5" xfId="168"/>
    <cellStyle name="Euro_Módulos marzo-2013" xfId="72"/>
    <cellStyle name="Heading 2" xfId="34"/>
    <cellStyle name="Heading 2 2" xfId="64"/>
    <cellStyle name="Hipervínculo 2" xfId="49"/>
    <cellStyle name="IMPACTOS nivel2" xfId="50"/>
    <cellStyle name="IMPACTOS nivel3" xfId="51"/>
    <cellStyle name="Incorrecto" xfId="6" builtinId="27" customBuiltin="1"/>
    <cellStyle name="Informativo" xfId="52"/>
    <cellStyle name="Millares 2" xfId="73"/>
    <cellStyle name="Millares 2 2" xfId="150"/>
    <cellStyle name="Millares 2 2 2" xfId="165"/>
    <cellStyle name="Millares 2 2 3" xfId="166"/>
    <cellStyle name="Millares 2 3" xfId="151"/>
    <cellStyle name="Millares 2 3 2" xfId="191"/>
    <cellStyle name="Millares 2 3 3" xfId="182"/>
    <cellStyle name="Millares 2 4" xfId="190"/>
    <cellStyle name="Millares 2 5" xfId="170"/>
    <cellStyle name="Millares 3" xfId="74"/>
    <cellStyle name="Millares 3 2" xfId="75"/>
    <cellStyle name="Millares 3 2 2" xfId="193"/>
    <cellStyle name="Millares 3 2 3" xfId="172"/>
    <cellStyle name="Millares 3 3" xfId="76"/>
    <cellStyle name="Millares 3 3 2" xfId="194"/>
    <cellStyle name="Millares 3 3 3" xfId="173"/>
    <cellStyle name="Millares 3 4" xfId="77"/>
    <cellStyle name="Millares 3 4 2" xfId="195"/>
    <cellStyle name="Millares 3 4 3" xfId="174"/>
    <cellStyle name="Millares 3 5" xfId="78"/>
    <cellStyle name="Millares 3 5 2" xfId="196"/>
    <cellStyle name="Millares 3 5 3" xfId="175"/>
    <cellStyle name="Millares 3 6" xfId="192"/>
    <cellStyle name="Millares 3 7" xfId="171"/>
    <cellStyle name="Millares 4" xfId="79"/>
    <cellStyle name="Millares 4 2" xfId="80"/>
    <cellStyle name="Millares 4 2 2" xfId="198"/>
    <cellStyle name="Millares 4 2 3" xfId="177"/>
    <cellStyle name="Millares 4 3" xfId="81"/>
    <cellStyle name="Millares 4 3 2" xfId="199"/>
    <cellStyle name="Millares 4 3 3" xfId="178"/>
    <cellStyle name="Millares 4 4" xfId="82"/>
    <cellStyle name="Millares 4 4 2" xfId="200"/>
    <cellStyle name="Millares 4 4 3" xfId="179"/>
    <cellStyle name="Millares 4 5" xfId="83"/>
    <cellStyle name="Millares 4 5 2" xfId="201"/>
    <cellStyle name="Millares 4 5 3" xfId="180"/>
    <cellStyle name="Millares 4 6" xfId="84"/>
    <cellStyle name="Millares 4 6 2" xfId="202"/>
    <cellStyle name="Millares 4 6 3" xfId="181"/>
    <cellStyle name="Millares 4 7" xfId="197"/>
    <cellStyle name="Millares 4 8" xfId="176"/>
    <cellStyle name="Moneda 2" xfId="53"/>
    <cellStyle name="Moneda 3" xfId="71"/>
    <cellStyle name="Neutral 2" xfId="155"/>
    <cellStyle name="Normal" xfId="0" builtinId="0"/>
    <cellStyle name="Normal 10" xfId="54"/>
    <cellStyle name="Normal 11" xfId="85"/>
    <cellStyle name="Normal 2" xfId="35"/>
    <cellStyle name="Normal 2 2" xfId="36"/>
    <cellStyle name="Normal 2 2 2" xfId="86"/>
    <cellStyle name="Normal 2 2 2 2" xfId="87"/>
    <cellStyle name="Normal 2 2 2 3" xfId="88"/>
    <cellStyle name="Normal 2 2 2 4" xfId="89"/>
    <cellStyle name="Normal 2 2 2 5" xfId="90"/>
    <cellStyle name="Normal 2 2 3" xfId="91"/>
    <cellStyle name="Normal 2 2 3 2" xfId="92"/>
    <cellStyle name="Normal 2 2 3 3" xfId="93"/>
    <cellStyle name="Normal 2 2 3 4" xfId="94"/>
    <cellStyle name="Normal 2 2 3 5" xfId="95"/>
    <cellStyle name="Normal 2 2 3 6" xfId="96"/>
    <cellStyle name="Normal 2 2 4" xfId="97"/>
    <cellStyle name="Normal 2 2 5" xfId="98"/>
    <cellStyle name="Normal 2 2 6" xfId="99"/>
    <cellStyle name="Normal 2 2 7" xfId="100"/>
    <cellStyle name="Normal 2 2 8" xfId="65"/>
    <cellStyle name="Normal 2 3" xfId="44"/>
    <cellStyle name="Normal 2 3 2" xfId="41"/>
    <cellStyle name="Normal 2 4" xfId="55"/>
    <cellStyle name="Normal 2 4 2" xfId="56"/>
    <cellStyle name="Normal 2 5" xfId="101"/>
    <cellStyle name="Normal 2 6" xfId="102"/>
    <cellStyle name="Normal 2 7" xfId="103"/>
    <cellStyle name="Normal 2 8" xfId="104"/>
    <cellStyle name="Normal 2 9" xfId="105"/>
    <cellStyle name="Normal 3" xfId="37"/>
    <cellStyle name="Normal 3 2" xfId="106"/>
    <cellStyle name="Normal 3 3" xfId="107"/>
    <cellStyle name="Normal 3 4" xfId="108"/>
    <cellStyle name="Normal 3 5" xfId="109"/>
    <cellStyle name="Normal 3 6" xfId="110"/>
    <cellStyle name="Normal 3 7" xfId="66"/>
    <cellStyle name="Normal 3 8" xfId="149"/>
    <cellStyle name="Normal 3 8 2" xfId="164"/>
    <cellStyle name="Normal 3 8 2 2" xfId="185"/>
    <cellStyle name="Normal 3 8 2 3" xfId="167"/>
    <cellStyle name="Normal 3 8 3" xfId="203"/>
    <cellStyle name="Normal 3 8 3 2" xfId="204"/>
    <cellStyle name="Normal 4" xfId="40"/>
    <cellStyle name="Normal 4 2" xfId="43"/>
    <cellStyle name="Normal 4 3" xfId="45"/>
    <cellStyle name="Normal 5" xfId="57"/>
    <cellStyle name="Normal 5 2" xfId="111"/>
    <cellStyle name="Normal 5 3" xfId="112"/>
    <cellStyle name="Normal 5 4" xfId="113"/>
    <cellStyle name="Normal 5 5" xfId="114"/>
    <cellStyle name="Normal 5 6" xfId="115"/>
    <cellStyle name="Normal 6" xfId="58"/>
    <cellStyle name="Normal 6 2" xfId="42"/>
    <cellStyle name="Normal 6 3" xfId="116"/>
    <cellStyle name="Normal 6 4" xfId="117"/>
    <cellStyle name="Normal 6 5" xfId="118"/>
    <cellStyle name="Normal 6 6" xfId="119"/>
    <cellStyle name="Normal 7" xfId="59"/>
    <cellStyle name="Normal 8" xfId="60"/>
    <cellStyle name="Normal 9" xfId="61"/>
    <cellStyle name="Notas" xfId="13" builtinId="10" customBuiltin="1"/>
    <cellStyle name="Porcentaje 2" xfId="67"/>
    <cellStyle name="Porcentual" xfId="163" builtinId="5"/>
    <cellStyle name="Porcentual 2" xfId="39"/>
    <cellStyle name="Porcentual 2 2" xfId="120"/>
    <cellStyle name="Porcentual 2 2 2" xfId="121"/>
    <cellStyle name="Porcentual 2 2 2 2" xfId="122"/>
    <cellStyle name="Porcentual 2 2 2 3" xfId="123"/>
    <cellStyle name="Porcentual 2 2 2 4" xfId="124"/>
    <cellStyle name="Porcentual 2 2 2 5" xfId="125"/>
    <cellStyle name="Porcentual 2 2 3" xfId="126"/>
    <cellStyle name="Porcentual 2 2 4" xfId="127"/>
    <cellStyle name="Porcentual 2 2 5" xfId="128"/>
    <cellStyle name="Porcentual 2 2 6" xfId="129"/>
    <cellStyle name="Porcentual 2 2 7" xfId="162"/>
    <cellStyle name="Porcentual 2 3" xfId="130"/>
    <cellStyle name="Porcentual 2 3 2" xfId="131"/>
    <cellStyle name="Porcentual 2 4" xfId="132"/>
    <cellStyle name="Porcentual 2 5" xfId="133"/>
    <cellStyle name="Porcentual 2 6" xfId="134"/>
    <cellStyle name="Porcentual 2 7" xfId="135"/>
    <cellStyle name="Porcentual 2 8" xfId="136"/>
    <cellStyle name="Porcentual 3" xfId="137"/>
    <cellStyle name="Porcentual 3 2" xfId="138"/>
    <cellStyle name="Porcentual 3 3" xfId="139"/>
    <cellStyle name="Porcentual 3 4" xfId="140"/>
    <cellStyle name="Porcentual 3 5" xfId="141"/>
    <cellStyle name="Porcentual 4" xfId="142"/>
    <cellStyle name="Porcentual 4 2" xfId="143"/>
    <cellStyle name="Porcentual 4 3" xfId="144"/>
    <cellStyle name="Porcentual 4 4" xfId="145"/>
    <cellStyle name="Porcentual 4 5" xfId="146"/>
    <cellStyle name="Porcentual 4 6" xfId="147"/>
    <cellStyle name="Porcentual 5" xfId="70"/>
    <cellStyle name="Porcentual 6" xfId="38"/>
    <cellStyle name="RÓTULO" xfId="148"/>
    <cellStyle name="Salida" xfId="8" builtinId="21" customBuiltin="1"/>
    <cellStyle name="Texto de advertencia" xfId="12" builtinId="11" customBuiltin="1"/>
    <cellStyle name="Texto explicativo" xfId="14" builtinId="53" customBuiltin="1"/>
    <cellStyle name="Título 1" xfId="1" builtinId="16" customBuiltin="1"/>
    <cellStyle name="Título 1 2" xfId="62"/>
    <cellStyle name="Título 2" xfId="2" builtinId="17" customBuiltin="1"/>
    <cellStyle name="Título 3" xfId="3" builtinId="18" customBuiltin="1"/>
    <cellStyle name="Título 4" xfId="154"/>
    <cellStyle name="Total" xfId="15" builtinId="25" customBuiltin="1"/>
    <cellStyle name="標準_選定シートV1.0" xfId="63"/>
  </cellStyles>
  <dxfs count="0"/>
  <tableStyles count="0" defaultTableStyle="TableStyleMedium9" defaultPivotStyle="PivotStyleLight16"/>
  <colors>
    <mruColors>
      <color rgb="FF99FF99"/>
      <color rgb="FF66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B1:N10"/>
  <sheetViews>
    <sheetView zoomScale="55" zoomScaleNormal="55" workbookViewId="0">
      <selection activeCell="F21" sqref="F21"/>
    </sheetView>
  </sheetViews>
  <sheetFormatPr baseColWidth="10" defaultRowHeight="14.4"/>
  <cols>
    <col min="1" max="1" width="11.5546875" style="1"/>
    <col min="2" max="2" width="11.5546875" style="1" customWidth="1"/>
    <col min="3" max="3" width="18.5546875" style="1" customWidth="1"/>
    <col min="4" max="4" width="51.6640625" style="2" customWidth="1"/>
    <col min="5" max="5" width="9.44140625" style="2" customWidth="1"/>
    <col min="6" max="6" width="70.44140625" style="1" customWidth="1"/>
    <col min="7" max="7" width="66.5546875" style="1" customWidth="1"/>
    <col min="8" max="8" width="41.44140625" style="1" customWidth="1"/>
    <col min="9" max="9" width="15.21875" style="3" bestFit="1" customWidth="1"/>
    <col min="10" max="10" width="18.21875" style="3" bestFit="1" customWidth="1"/>
    <col min="11" max="11" width="16.77734375" style="3" bestFit="1" customWidth="1"/>
    <col min="12" max="12" width="20.5546875" style="3" customWidth="1"/>
    <col min="13" max="13" width="25.88671875" style="3" customWidth="1"/>
    <col min="14" max="14" width="28" style="3" customWidth="1"/>
    <col min="15" max="16384" width="11.5546875" style="1"/>
  </cols>
  <sheetData>
    <row r="1" spans="2:14" ht="15" thickBot="1"/>
    <row r="2" spans="2:14" ht="31.2" customHeight="1" thickBot="1">
      <c r="B2" s="96" t="s">
        <v>20</v>
      </c>
      <c r="C2" s="33" t="s">
        <v>1</v>
      </c>
      <c r="D2" s="30" t="s">
        <v>2</v>
      </c>
      <c r="E2" s="101" t="s">
        <v>5</v>
      </c>
      <c r="F2" s="101"/>
      <c r="G2" s="30"/>
      <c r="H2" s="10" t="s">
        <v>0</v>
      </c>
      <c r="I2" s="4"/>
      <c r="J2" s="4"/>
      <c r="K2" s="4"/>
      <c r="L2" s="4"/>
      <c r="M2" s="4"/>
      <c r="N2" s="4"/>
    </row>
    <row r="3" spans="2:14" ht="41.4" customHeight="1" thickBot="1">
      <c r="B3" s="97"/>
      <c r="C3" s="98" t="s">
        <v>21</v>
      </c>
      <c r="D3" s="31" t="s">
        <v>25</v>
      </c>
      <c r="E3" s="8" t="s">
        <v>26</v>
      </c>
      <c r="F3" s="14" t="s">
        <v>27</v>
      </c>
      <c r="G3" s="105" t="s">
        <v>39</v>
      </c>
      <c r="H3" s="105" t="s">
        <v>40</v>
      </c>
      <c r="I3" s="102"/>
      <c r="J3" s="5"/>
      <c r="K3" s="103"/>
      <c r="L3" s="6"/>
      <c r="M3" s="103"/>
      <c r="N3" s="104"/>
    </row>
    <row r="4" spans="2:14" ht="64.8" customHeight="1" thickBot="1">
      <c r="B4" s="97"/>
      <c r="C4" s="99"/>
      <c r="D4" s="31" t="s">
        <v>30</v>
      </c>
      <c r="E4" s="9" t="s">
        <v>28</v>
      </c>
      <c r="F4" s="11" t="s">
        <v>29</v>
      </c>
      <c r="G4" s="106"/>
      <c r="H4" s="106"/>
      <c r="I4" s="102"/>
      <c r="J4" s="5"/>
      <c r="K4" s="103"/>
      <c r="L4" s="6"/>
      <c r="M4" s="103"/>
      <c r="N4" s="104"/>
    </row>
    <row r="5" spans="2:14" ht="29.4" customHeight="1">
      <c r="B5" s="97"/>
      <c r="C5" s="98" t="s">
        <v>22</v>
      </c>
      <c r="D5" s="94" t="s">
        <v>45</v>
      </c>
      <c r="E5" s="8" t="s">
        <v>32</v>
      </c>
      <c r="F5" s="14" t="s">
        <v>31</v>
      </c>
      <c r="G5" s="105" t="s">
        <v>41</v>
      </c>
      <c r="H5" s="105" t="s">
        <v>42</v>
      </c>
      <c r="I5" s="102"/>
      <c r="J5" s="5"/>
      <c r="K5" s="103"/>
      <c r="L5" s="6"/>
      <c r="M5" s="103"/>
      <c r="N5" s="104"/>
    </row>
    <row r="6" spans="2:14" ht="45.6" customHeight="1" thickBot="1">
      <c r="B6" s="97"/>
      <c r="C6" s="99"/>
      <c r="D6" s="95"/>
      <c r="E6" s="9" t="s">
        <v>33</v>
      </c>
      <c r="F6" s="11" t="s">
        <v>34</v>
      </c>
      <c r="G6" s="106"/>
      <c r="H6" s="106"/>
      <c r="I6" s="102"/>
      <c r="J6" s="5"/>
      <c r="K6" s="103"/>
      <c r="L6" s="6"/>
      <c r="M6" s="103"/>
      <c r="N6" s="104"/>
    </row>
    <row r="7" spans="2:14" ht="63.6" customHeight="1" thickBot="1">
      <c r="B7" s="97"/>
      <c r="C7" s="99"/>
      <c r="D7" s="31" t="s">
        <v>46</v>
      </c>
      <c r="E7" s="9" t="s">
        <v>35</v>
      </c>
      <c r="F7" s="11" t="s">
        <v>73</v>
      </c>
      <c r="G7" s="106"/>
      <c r="H7" s="106"/>
      <c r="I7" s="102"/>
      <c r="J7" s="5"/>
      <c r="K7" s="103"/>
      <c r="L7" s="6"/>
      <c r="M7" s="103"/>
      <c r="N7" s="104"/>
    </row>
    <row r="8" spans="2:14" ht="87.6" customHeight="1" thickBot="1">
      <c r="B8" s="97"/>
      <c r="C8" s="32" t="s">
        <v>23</v>
      </c>
      <c r="D8" s="31" t="s">
        <v>47</v>
      </c>
      <c r="E8" s="8" t="s">
        <v>36</v>
      </c>
      <c r="F8" s="14" t="s">
        <v>74</v>
      </c>
      <c r="G8" s="29" t="s">
        <v>3</v>
      </c>
      <c r="H8" s="28" t="s">
        <v>4</v>
      </c>
      <c r="I8" s="102"/>
      <c r="J8" s="5"/>
      <c r="K8" s="103"/>
      <c r="L8" s="6"/>
      <c r="M8" s="103"/>
      <c r="N8" s="104"/>
    </row>
    <row r="9" spans="2:14" ht="58.8" customHeight="1">
      <c r="B9" s="97"/>
      <c r="C9" s="98" t="s">
        <v>24</v>
      </c>
      <c r="D9" s="94" t="s">
        <v>79</v>
      </c>
      <c r="E9" s="26" t="s">
        <v>38</v>
      </c>
      <c r="F9" s="14" t="s">
        <v>77</v>
      </c>
      <c r="G9" s="105" t="s">
        <v>44</v>
      </c>
      <c r="H9" s="105" t="s">
        <v>43</v>
      </c>
      <c r="I9" s="102"/>
      <c r="J9" s="5"/>
      <c r="K9" s="103"/>
      <c r="L9" s="6"/>
      <c r="M9" s="103"/>
      <c r="N9" s="104"/>
    </row>
    <row r="10" spans="2:14" ht="76.8" customHeight="1" thickBot="1">
      <c r="B10" s="97"/>
      <c r="C10" s="100"/>
      <c r="D10" s="95"/>
      <c r="E10" s="27" t="s">
        <v>37</v>
      </c>
      <c r="F10" s="15" t="s">
        <v>78</v>
      </c>
      <c r="G10" s="107"/>
      <c r="H10" s="107"/>
      <c r="I10" s="102"/>
      <c r="J10" s="5"/>
      <c r="K10" s="103"/>
      <c r="L10" s="6"/>
      <c r="M10" s="103"/>
      <c r="N10" s="104"/>
    </row>
  </sheetData>
  <mergeCells count="21">
    <mergeCell ref="G9:G10"/>
    <mergeCell ref="H5:H7"/>
    <mergeCell ref="G5:G7"/>
    <mergeCell ref="N5:N10"/>
    <mergeCell ref="I5:I10"/>
    <mergeCell ref="K5:K10"/>
    <mergeCell ref="M5:M10"/>
    <mergeCell ref="H9:H10"/>
    <mergeCell ref="E2:F2"/>
    <mergeCell ref="I3:I4"/>
    <mergeCell ref="K3:K4"/>
    <mergeCell ref="M3:M4"/>
    <mergeCell ref="N3:N4"/>
    <mergeCell ref="H3:H4"/>
    <mergeCell ref="G3:G4"/>
    <mergeCell ref="D9:D10"/>
    <mergeCell ref="D5:D6"/>
    <mergeCell ref="B2:B10"/>
    <mergeCell ref="C3:C4"/>
    <mergeCell ref="C5:C7"/>
    <mergeCell ref="C9:C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M20"/>
  <sheetViews>
    <sheetView showGridLines="0" zoomScale="70" zoomScaleNormal="70" workbookViewId="0">
      <selection activeCell="D16" sqref="D16"/>
    </sheetView>
  </sheetViews>
  <sheetFormatPr baseColWidth="10" defaultRowHeight="14.4"/>
  <cols>
    <col min="1" max="1" width="7.33203125" style="43" customWidth="1"/>
    <col min="2" max="2" width="11.5546875" style="43" customWidth="1"/>
    <col min="3" max="3" width="18.5546875" style="43" customWidth="1"/>
    <col min="4" max="4" width="36.33203125" style="44" customWidth="1"/>
    <col min="5" max="5" width="9.44140625" style="44" customWidth="1"/>
    <col min="6" max="6" width="53.6640625" style="43" customWidth="1"/>
    <col min="7" max="7" width="15.21875" style="45" bestFit="1" customWidth="1"/>
    <col min="8" max="8" width="18.21875" style="45" bestFit="1" customWidth="1"/>
    <col min="9" max="10" width="18.21875" style="45" customWidth="1"/>
    <col min="11" max="11" width="28" style="45" customWidth="1"/>
    <col min="12" max="16384" width="11.5546875" style="43"/>
  </cols>
  <sheetData>
    <row r="1" spans="2:13" ht="15" thickBot="1">
      <c r="K1" s="44"/>
      <c r="L1" s="44"/>
      <c r="M1" s="44"/>
    </row>
    <row r="2" spans="2:13" ht="31.2" customHeight="1" thickBot="1">
      <c r="B2" s="108" t="s">
        <v>231</v>
      </c>
      <c r="C2" s="13" t="s">
        <v>1</v>
      </c>
      <c r="D2" s="34" t="s">
        <v>2</v>
      </c>
      <c r="E2" s="119" t="s">
        <v>5</v>
      </c>
      <c r="F2" s="119"/>
      <c r="G2" s="48" t="s">
        <v>9</v>
      </c>
      <c r="H2" s="25" t="s">
        <v>13</v>
      </c>
      <c r="I2" s="48" t="s">
        <v>14</v>
      </c>
      <c r="J2" s="25" t="s">
        <v>11</v>
      </c>
      <c r="K2" s="44"/>
      <c r="L2" s="44"/>
      <c r="M2" s="44"/>
    </row>
    <row r="3" spans="2:13" ht="27" customHeight="1">
      <c r="B3" s="109"/>
      <c r="C3" s="120" t="str">
        <f>'TABLA_MA-cambiar nombres aqui'!C3:C4</f>
        <v>TRANSPORTE: SOSTENIBLE, PÚBLICO Y EFICIENTE</v>
      </c>
      <c r="D3" s="81" t="str">
        <f>'TABLA_MA-cambiar nombres aqui'!D3</f>
        <v>TRANSPORTE, CONECTIVIDAD Y TRASVASE MODAL</v>
      </c>
      <c r="E3" s="83" t="str">
        <f>'TABLA_MA-cambiar nombres aqui'!E3</f>
        <v>MA.1.1</v>
      </c>
      <c r="F3" s="84" t="str">
        <f>'TABLA_MA-cambiar nombres aqui'!F3</f>
        <v>Territorio de los 45 min (Conectividad rural y zonas periféricas)</v>
      </c>
      <c r="G3" s="110">
        <f>100%/6</f>
        <v>0.16666666666666666</v>
      </c>
      <c r="H3" s="77">
        <v>2.1999999999999999E-2</v>
      </c>
      <c r="I3" s="42">
        <f>'Panel Control MA'!Q10</f>
        <v>2.1999999999999999E-2</v>
      </c>
      <c r="J3" s="113">
        <f>SUM(I3:I10)</f>
        <v>0.16669999999999999</v>
      </c>
      <c r="K3" s="44"/>
      <c r="L3" s="44"/>
      <c r="M3" s="44"/>
    </row>
    <row r="4" spans="2:13" ht="43.8" customHeight="1" thickBot="1">
      <c r="B4" s="109"/>
      <c r="C4" s="121"/>
      <c r="D4" s="82" t="str">
        <f>'TABLA_MA-cambiar nombres aqui'!D4</f>
        <v>INTERMODALIDAD Y OFERTA DE APARCAMIENTO</v>
      </c>
      <c r="E4" s="88" t="str">
        <f>'TABLA_MA-cambiar nombres aqui'!E4</f>
        <v>MA.1.2</v>
      </c>
      <c r="F4" s="89" t="str">
        <f>'TABLA_MA-cambiar nombres aqui'!F4</f>
        <v>Modelo de movilidad intermodal</v>
      </c>
      <c r="G4" s="111"/>
      <c r="H4" s="78">
        <v>2.1499999999999998E-2</v>
      </c>
      <c r="I4" s="12">
        <f>'Panel Control MA'!Q23</f>
        <v>2.1499999999999998E-2</v>
      </c>
      <c r="J4" s="114"/>
      <c r="K4" s="44"/>
      <c r="L4" s="44"/>
      <c r="M4" s="44"/>
    </row>
    <row r="5" spans="2:13" ht="17.399999999999999" customHeight="1">
      <c r="B5" s="109"/>
      <c r="C5" s="120" t="str">
        <f>'TABLA_MA-cambiar nombres aqui'!C5:C7</f>
        <v xml:space="preserve"> MOVILIDAD. URBANISMO DE PROXIMIDAD</v>
      </c>
      <c r="D5" s="87" t="str">
        <f>'TABLA_MA-cambiar nombres aqui'!D5:D6</f>
        <v>RECORRIDOS EFICIENTES Y EFICACES DEL TRANSPORTE PÚBLICO URBANO</v>
      </c>
      <c r="E5" s="83" t="str">
        <f>'TABLA_MA-cambiar nombres aqui'!E5</f>
        <v>MA.2.1</v>
      </c>
      <c r="F5" s="84" t="str">
        <f>'TABLA_MA-cambiar nombres aqui'!F5</f>
        <v>Ciudad de los 15 min.</v>
      </c>
      <c r="G5" s="111"/>
      <c r="H5" s="77">
        <v>2.1999999999999999E-2</v>
      </c>
      <c r="I5" s="42">
        <f>'Panel Control MA'!Q40</f>
        <v>2.2000000000000002E-2</v>
      </c>
      <c r="J5" s="114"/>
      <c r="K5" s="44"/>
      <c r="L5" s="44"/>
      <c r="M5" s="44"/>
    </row>
    <row r="6" spans="2:13" ht="20.399999999999999" customHeight="1">
      <c r="B6" s="109"/>
      <c r="C6" s="122"/>
      <c r="D6" s="118" t="str">
        <f>'TABLA_MA-cambiar nombres aqui'!D7</f>
        <v>CIUDAD DE LOS 15 MIN. APROPIACIÓN DEL ESPACIO PÚBLICO POR PARTE DE LA CIRCULACIÓN PEATONAL Y CICLISTA</v>
      </c>
      <c r="E6" s="90" t="str">
        <f>'TABLA_MA-cambiar nombres aqui'!E6</f>
        <v>MA.2.2</v>
      </c>
      <c r="F6" s="91" t="str">
        <f>'TABLA_MA-cambiar nombres aqui'!F6</f>
        <v>Gestión de la demanda de la movilidad privada urbana</v>
      </c>
      <c r="G6" s="111"/>
      <c r="H6" s="78">
        <v>2.0500000000000001E-2</v>
      </c>
      <c r="I6" s="12">
        <f>'Panel Control MA'!Q51</f>
        <v>2.0499999999999997E-2</v>
      </c>
      <c r="J6" s="114"/>
      <c r="K6" s="44"/>
      <c r="L6" s="44"/>
      <c r="M6" s="44"/>
    </row>
    <row r="7" spans="2:13" ht="39" customHeight="1" thickBot="1">
      <c r="B7" s="109"/>
      <c r="C7" s="121"/>
      <c r="D7" s="117"/>
      <c r="E7" s="88" t="str">
        <f>'TABLA_MA-cambiar nombres aqui'!E7</f>
        <v>MA.2.3</v>
      </c>
      <c r="F7" s="89" t="str">
        <f>'TABLA_MA-cambiar nombres aqui'!F7</f>
        <v>Gestión eficiente del aparcamiento</v>
      </c>
      <c r="G7" s="111"/>
      <c r="H7" s="79">
        <v>1.9E-2</v>
      </c>
      <c r="I7" s="12">
        <f>'Panel Control MA'!Q66</f>
        <v>1.9E-2</v>
      </c>
      <c r="J7" s="114"/>
      <c r="K7" s="44"/>
      <c r="L7" s="44"/>
      <c r="M7" s="44"/>
    </row>
    <row r="8" spans="2:13" ht="63.6" thickBot="1">
      <c r="B8" s="109"/>
      <c r="C8" s="64" t="str">
        <f>'TABLA_MA-cambiar nombres aqui'!C8</f>
        <v>CIUDAD CON BALANCE NEUTRO</v>
      </c>
      <c r="D8" s="81" t="str">
        <f>'TABLA_MA-cambiar nombres aqui'!D8:D8</f>
        <v>TRANSICIÓN AL TRANSPORTE SOSTENIBLE, INTELIGENTE Y EMISIONES 0</v>
      </c>
      <c r="E8" s="92" t="str">
        <f>'TABLA_MA-cambiar nombres aqui'!E8</f>
        <v>MA.3.1</v>
      </c>
      <c r="F8" s="93" t="str">
        <f>'TABLA_MA-cambiar nombres aqui'!F8</f>
        <v>Smart City y reducción de emisiones de GEI</v>
      </c>
      <c r="G8" s="111"/>
      <c r="H8" s="80">
        <v>1.7999999999999999E-2</v>
      </c>
      <c r="I8" s="42">
        <f>'Panel Control MA'!Q80</f>
        <v>1.7999999999999999E-2</v>
      </c>
      <c r="J8" s="114"/>
      <c r="K8" s="44"/>
      <c r="L8" s="44"/>
      <c r="M8" s="44"/>
    </row>
    <row r="9" spans="2:13" ht="31.8" customHeight="1">
      <c r="B9" s="109"/>
      <c r="C9" s="120" t="str">
        <f>'TABLA_MA-cambiar nombres aqui'!C9:C10</f>
        <v>INFRAESTRUCTURAS: RESILIENCIA, ADAPTACIÓN Y NATURALEZA</v>
      </c>
      <c r="D9" s="116" t="str">
        <f>'TABLA_MA-cambiar nombres aqui'!D9</f>
        <v>INFRAESTRUCTURAS RESISTENTES Y RESILIENTES
INTEGRACIÓN DE LA NATURALEZA (SbN). PERMEABILIDAD DEL SUELO</v>
      </c>
      <c r="E9" s="83" t="str">
        <f>'TABLA_MA-cambiar nombres aqui'!E9</f>
        <v>MA.4.1</v>
      </c>
      <c r="F9" s="84" t="str">
        <f>'TABLA_MA-cambiar nombres aqui'!F9</f>
        <v>Evaluación y gestión de riesgos</v>
      </c>
      <c r="G9" s="111"/>
      <c r="H9" s="77">
        <v>2.1700000000000001E-2</v>
      </c>
      <c r="I9" s="42">
        <f>'Panel Control MA'!Q93</f>
        <v>2.1699999999999997E-2</v>
      </c>
      <c r="J9" s="114"/>
      <c r="K9" s="44"/>
      <c r="L9" s="44"/>
      <c r="M9" s="44"/>
    </row>
    <row r="10" spans="2:13" ht="56.4" customHeight="1" thickBot="1">
      <c r="B10" s="109"/>
      <c r="C10" s="121"/>
      <c r="D10" s="117"/>
      <c r="E10" s="85" t="str">
        <f>'TABLA_MA-cambiar nombres aqui'!E10</f>
        <v>MA.4.2</v>
      </c>
      <c r="F10" s="86" t="str">
        <f>'TABLA_MA-cambiar nombres aqui'!F10</f>
        <v>Adaptación, IV-A y permeabilidad del suelo</v>
      </c>
      <c r="G10" s="112"/>
      <c r="H10" s="79">
        <v>2.1999999999999999E-2</v>
      </c>
      <c r="I10" s="16">
        <f>'Panel Control MA'!Q107</f>
        <v>2.1999999999999999E-2</v>
      </c>
      <c r="J10" s="115"/>
      <c r="K10" s="44"/>
      <c r="L10" s="44"/>
      <c r="M10" s="44"/>
    </row>
    <row r="11" spans="2:13">
      <c r="G11" s="46"/>
      <c r="H11" s="47">
        <f>SUM(H3:H10)</f>
        <v>0.16670000000000001</v>
      </c>
      <c r="I11" s="47"/>
      <c r="J11" s="46"/>
      <c r="K11" s="44"/>
      <c r="L11" s="44"/>
      <c r="M11" s="44"/>
    </row>
    <row r="12" spans="2:13">
      <c r="G12" s="46"/>
      <c r="H12" s="46"/>
      <c r="I12" s="46"/>
      <c r="J12" s="46"/>
      <c r="K12" s="44"/>
      <c r="L12" s="44"/>
      <c r="M12" s="44"/>
    </row>
    <row r="13" spans="2:13">
      <c r="G13" s="46"/>
      <c r="H13" s="46"/>
      <c r="I13" s="46"/>
      <c r="J13" s="46"/>
      <c r="K13" s="44"/>
      <c r="L13" s="44"/>
      <c r="M13" s="44"/>
    </row>
    <row r="14" spans="2:13">
      <c r="G14" s="46"/>
      <c r="H14" s="46"/>
      <c r="I14" s="46"/>
      <c r="J14" s="46"/>
      <c r="K14" s="46"/>
      <c r="L14" s="46"/>
      <c r="M14" s="46"/>
    </row>
    <row r="15" spans="2:13">
      <c r="G15" s="46"/>
      <c r="H15" s="46"/>
      <c r="I15" s="46"/>
      <c r="J15" s="46"/>
      <c r="K15" s="46"/>
      <c r="L15" s="46"/>
      <c r="M15" s="46"/>
    </row>
    <row r="16" spans="2:13">
      <c r="G16" s="46"/>
      <c r="H16" s="46"/>
      <c r="I16" s="46"/>
      <c r="J16" s="46"/>
      <c r="K16" s="46"/>
      <c r="L16" s="46"/>
      <c r="M16" s="46"/>
    </row>
    <row r="17" spans="7:13">
      <c r="G17" s="46"/>
      <c r="H17" s="46"/>
      <c r="I17" s="46"/>
      <c r="J17" s="46"/>
      <c r="K17" s="46"/>
      <c r="L17" s="46"/>
      <c r="M17" s="46"/>
    </row>
    <row r="18" spans="7:13">
      <c r="G18" s="46"/>
      <c r="K18" s="46"/>
      <c r="L18" s="46"/>
      <c r="M18" s="46"/>
    </row>
    <row r="19" spans="7:13">
      <c r="G19" s="46"/>
      <c r="K19" s="46"/>
      <c r="L19" s="46"/>
      <c r="M19" s="46"/>
    </row>
    <row r="20" spans="7:13">
      <c r="K20" s="46"/>
      <c r="L20" s="46"/>
      <c r="M20" s="46"/>
    </row>
  </sheetData>
  <sheetProtection password="C1EC" sheet="1" objects="1" scenarios="1"/>
  <mergeCells count="9">
    <mergeCell ref="B2:B10"/>
    <mergeCell ref="G3:G10"/>
    <mergeCell ref="J3:J10"/>
    <mergeCell ref="D9:D10"/>
    <mergeCell ref="D6:D7"/>
    <mergeCell ref="E2:F2"/>
    <mergeCell ref="C3:C4"/>
    <mergeCell ref="C5:C7"/>
    <mergeCell ref="C9:C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B2:AB108"/>
  <sheetViews>
    <sheetView showGridLines="0" tabSelected="1" zoomScale="70" zoomScaleNormal="70" workbookViewId="0">
      <selection activeCell="P6" sqref="P6"/>
    </sheetView>
  </sheetViews>
  <sheetFormatPr baseColWidth="10" defaultRowHeight="14.4"/>
  <cols>
    <col min="1" max="1" width="1.44140625" style="17" customWidth="1"/>
    <col min="2" max="2" width="9.109375" style="17" customWidth="1"/>
    <col min="3" max="3" width="39.88671875" style="17" customWidth="1"/>
    <col min="4" max="4" width="19.109375" style="17" customWidth="1"/>
    <col min="5" max="5" width="10.88671875" style="17" customWidth="1"/>
    <col min="6" max="6" width="20.44140625" style="17" customWidth="1"/>
    <col min="7" max="7" width="13.33203125" style="17" customWidth="1"/>
    <col min="8" max="8" width="18.6640625" style="139" customWidth="1"/>
    <col min="9" max="9" width="15.5546875" style="17" hidden="1" customWidth="1"/>
    <col min="10" max="10" width="14" style="150" customWidth="1"/>
    <col min="11" max="11" width="8.88671875" style="139" customWidth="1"/>
    <col min="12" max="12" width="9.44140625" style="139" customWidth="1"/>
    <col min="13" max="13" width="11" style="139" customWidth="1"/>
    <col min="14" max="15" width="15.77734375" style="139" hidden="1" customWidth="1"/>
    <col min="16" max="16" width="14.44140625" style="150" customWidth="1"/>
    <col min="17" max="17" width="10.21875" style="150" customWidth="1"/>
    <col min="18" max="16384" width="11.5546875" style="17"/>
  </cols>
  <sheetData>
    <row r="2" spans="2:28" ht="28.8">
      <c r="G2" s="18" t="s">
        <v>12</v>
      </c>
      <c r="H2" s="137" t="s">
        <v>16</v>
      </c>
      <c r="I2" s="68"/>
      <c r="J2" s="123" t="s">
        <v>82</v>
      </c>
      <c r="K2" s="140" t="s">
        <v>17</v>
      </c>
      <c r="L2" s="141"/>
      <c r="M2" s="142"/>
      <c r="N2" s="137" t="s">
        <v>19</v>
      </c>
      <c r="O2" s="155" t="s">
        <v>18</v>
      </c>
      <c r="P2" s="123" t="s">
        <v>10</v>
      </c>
    </row>
    <row r="3" spans="2:28" ht="19.8" customHeight="1">
      <c r="B3" s="20" t="str">
        <f>'TABLA_MA-cambiar nombres aqui'!E3</f>
        <v>MA.1.1</v>
      </c>
      <c r="C3" s="20" t="str">
        <f>'TABLA_MA-cambiar nombres aqui'!F3</f>
        <v>Territorio de los 45 min (Conectividad rural y zonas periféricas)</v>
      </c>
      <c r="F3" s="21"/>
      <c r="G3" s="7">
        <f>'Tabla Resultados MA'!H3</f>
        <v>2.1999999999999999E-2</v>
      </c>
      <c r="H3" s="138"/>
      <c r="I3" s="69"/>
      <c r="J3" s="124"/>
      <c r="K3" s="143"/>
      <c r="L3" s="144"/>
      <c r="M3" s="145"/>
      <c r="N3" s="138"/>
      <c r="O3" s="156"/>
      <c r="P3" s="124"/>
    </row>
    <row r="4" spans="2:28" ht="14.4" customHeight="1">
      <c r="K4" s="146" t="s">
        <v>6</v>
      </c>
      <c r="L4" s="146" t="s">
        <v>7</v>
      </c>
      <c r="M4" s="146" t="s">
        <v>8</v>
      </c>
    </row>
    <row r="5" spans="2:28" ht="13.8" hidden="1" customHeight="1">
      <c r="K5" s="147">
        <f>(G6/3)</f>
        <v>2.5000000000000001E-3</v>
      </c>
      <c r="L5" s="147">
        <f>(G6/3)*2</f>
        <v>5.0000000000000001E-3</v>
      </c>
      <c r="M5" s="147">
        <f>(G6/3)*3</f>
        <v>7.4999999999999997E-3</v>
      </c>
    </row>
    <row r="6" spans="2:28" ht="15">
      <c r="C6" s="125" t="s">
        <v>49</v>
      </c>
      <c r="D6" s="125"/>
      <c r="E6" s="125"/>
      <c r="F6" s="125"/>
      <c r="G6" s="70">
        <v>7.4999999999999997E-3</v>
      </c>
      <c r="H6" s="160" t="s">
        <v>15</v>
      </c>
      <c r="I6" s="71">
        <f>IF(H6="Sí",1)+IF(H6="No",0)</f>
        <v>1</v>
      </c>
      <c r="J6" s="162" t="s">
        <v>232</v>
      </c>
      <c r="K6" s="148"/>
      <c r="L6" s="148"/>
      <c r="M6" s="148"/>
      <c r="N6" s="157">
        <v>3</v>
      </c>
      <c r="O6" s="158">
        <f>INDEX(K5:M5,N6)</f>
        <v>7.4999999999999997E-3</v>
      </c>
      <c r="P6" s="151">
        <f>O6*I6</f>
        <v>7.4999999999999997E-3</v>
      </c>
      <c r="Q6" s="152"/>
      <c r="AB6" s="17">
        <v>1</v>
      </c>
    </row>
    <row r="7" spans="2:28" ht="17.399999999999999" hidden="1" customHeight="1">
      <c r="C7" s="72"/>
      <c r="D7" s="72"/>
      <c r="E7" s="72"/>
      <c r="F7" s="72"/>
      <c r="G7" s="72"/>
      <c r="H7" s="148"/>
      <c r="I7" s="72"/>
      <c r="J7" s="163"/>
      <c r="K7" s="149">
        <f>(G8/3)</f>
        <v>2.5000000000000001E-3</v>
      </c>
      <c r="L7" s="149">
        <f>(G8/3)*2</f>
        <v>5.0000000000000001E-3</v>
      </c>
      <c r="M7" s="149">
        <f>(G8/3)*3</f>
        <v>7.4999999999999997E-3</v>
      </c>
      <c r="N7" s="159"/>
      <c r="O7" s="159"/>
      <c r="P7" s="153"/>
    </row>
    <row r="8" spans="2:28" ht="15" thickBot="1">
      <c r="C8" s="125" t="s">
        <v>67</v>
      </c>
      <c r="D8" s="125"/>
      <c r="E8" s="125"/>
      <c r="F8" s="125"/>
      <c r="G8" s="70">
        <v>7.4999999999999997E-3</v>
      </c>
      <c r="H8" s="160" t="s">
        <v>15</v>
      </c>
      <c r="I8" s="71">
        <f t="shared" ref="I8:I10" si="0">IF(H8="Sí",1)+IF(H8="No",0)</f>
        <v>1</v>
      </c>
      <c r="J8" s="162" t="s">
        <v>232</v>
      </c>
      <c r="K8" s="148"/>
      <c r="L8" s="148"/>
      <c r="M8" s="148"/>
      <c r="N8" s="157">
        <v>3</v>
      </c>
      <c r="O8" s="158">
        <f>INDEX(K7:M7,N8)</f>
        <v>7.4999999999999997E-3</v>
      </c>
      <c r="P8" s="151">
        <f>O8*I8</f>
        <v>7.4999999999999997E-3</v>
      </c>
    </row>
    <row r="9" spans="2:28" ht="14.4" hidden="1" customHeight="1">
      <c r="C9" s="72"/>
      <c r="D9" s="72"/>
      <c r="E9" s="72"/>
      <c r="F9" s="72"/>
      <c r="G9" s="72"/>
      <c r="H9" s="148"/>
      <c r="I9" s="72"/>
      <c r="J9" s="163"/>
      <c r="K9" s="149">
        <f>(G10/3)</f>
        <v>2.3333333333333335E-3</v>
      </c>
      <c r="L9" s="149">
        <f>(G10/3)*2</f>
        <v>4.6666666666666671E-3</v>
      </c>
      <c r="M9" s="149">
        <f>(G10/3)*3</f>
        <v>7.000000000000001E-3</v>
      </c>
      <c r="N9" s="159"/>
      <c r="O9" s="159"/>
      <c r="P9" s="153"/>
    </row>
    <row r="10" spans="2:28" ht="21" customHeight="1" thickBot="1">
      <c r="C10" s="125" t="s">
        <v>81</v>
      </c>
      <c r="D10" s="125"/>
      <c r="E10" s="125"/>
      <c r="F10" s="125"/>
      <c r="G10" s="70">
        <v>7.0000000000000001E-3</v>
      </c>
      <c r="H10" s="160" t="s">
        <v>15</v>
      </c>
      <c r="I10" s="71">
        <f t="shared" si="0"/>
        <v>1</v>
      </c>
      <c r="J10" s="162" t="s">
        <v>232</v>
      </c>
      <c r="K10" s="148"/>
      <c r="L10" s="148"/>
      <c r="M10" s="148"/>
      <c r="N10" s="157">
        <v>3</v>
      </c>
      <c r="O10" s="158">
        <f>INDEX(K9:M9,N10)</f>
        <v>7.000000000000001E-3</v>
      </c>
      <c r="P10" s="151">
        <f t="shared" ref="P10" si="1">O10*I10</f>
        <v>7.000000000000001E-3</v>
      </c>
      <c r="Q10" s="154">
        <f>SUM(P6:P10)</f>
        <v>2.1999999999999999E-2</v>
      </c>
    </row>
    <row r="11" spans="2:28">
      <c r="G11" s="73">
        <f>SUM(G6:G10)</f>
        <v>2.1999999999999999E-2</v>
      </c>
    </row>
    <row r="13" spans="2:28" ht="28.8">
      <c r="G13" s="18" t="s">
        <v>12</v>
      </c>
      <c r="H13" s="137" t="s">
        <v>16</v>
      </c>
      <c r="I13" s="68"/>
      <c r="J13" s="123" t="s">
        <v>82</v>
      </c>
      <c r="K13" s="140" t="s">
        <v>17</v>
      </c>
      <c r="L13" s="141"/>
      <c r="M13" s="142"/>
      <c r="N13" s="137" t="s">
        <v>19</v>
      </c>
      <c r="O13" s="155" t="s">
        <v>18</v>
      </c>
      <c r="P13" s="123" t="s">
        <v>10</v>
      </c>
    </row>
    <row r="14" spans="2:28">
      <c r="B14" s="20" t="str">
        <f>'TABLA_MA-cambiar nombres aqui'!E4</f>
        <v>MA.1.2</v>
      </c>
      <c r="C14" s="20" t="str">
        <f>'TABLA_MA-cambiar nombres aqui'!F4</f>
        <v>Modelo de movilidad intermodal</v>
      </c>
      <c r="F14" s="23"/>
      <c r="G14" s="7">
        <f>'Tabla Resultados MA'!H4</f>
        <v>2.1499999999999998E-2</v>
      </c>
      <c r="H14" s="138"/>
      <c r="I14" s="69"/>
      <c r="J14" s="124"/>
      <c r="K14" s="143"/>
      <c r="L14" s="144"/>
      <c r="M14" s="145"/>
      <c r="N14" s="138"/>
      <c r="O14" s="156"/>
      <c r="P14" s="124"/>
    </row>
    <row r="15" spans="2:28">
      <c r="K15" s="146" t="s">
        <v>6</v>
      </c>
      <c r="L15" s="146" t="s">
        <v>7</v>
      </c>
      <c r="M15" s="146" t="s">
        <v>8</v>
      </c>
    </row>
    <row r="16" spans="2:28" hidden="1">
      <c r="H16" s="161" t="s">
        <v>15</v>
      </c>
      <c r="K16" s="147">
        <f>(G17/3)</f>
        <v>1E-3</v>
      </c>
      <c r="L16" s="147">
        <f>(G17/3)*2</f>
        <v>2E-3</v>
      </c>
      <c r="M16" s="147">
        <f>(G17/3)*3</f>
        <v>3.0000000000000001E-3</v>
      </c>
    </row>
    <row r="17" spans="2:20" ht="15">
      <c r="C17" s="125" t="s">
        <v>48</v>
      </c>
      <c r="D17" s="125"/>
      <c r="E17" s="125"/>
      <c r="F17" s="125"/>
      <c r="G17" s="70">
        <v>3.0000000000000001E-3</v>
      </c>
      <c r="H17" s="160" t="s">
        <v>15</v>
      </c>
      <c r="I17" s="71">
        <f>IF(H17="Sí",1)+IF(H17="No",0)</f>
        <v>1</v>
      </c>
      <c r="J17" s="162" t="s">
        <v>233</v>
      </c>
      <c r="K17" s="148"/>
      <c r="L17" s="148"/>
      <c r="M17" s="148"/>
      <c r="N17" s="157">
        <v>3</v>
      </c>
      <c r="O17" s="158">
        <f>INDEX(K16:M16,N17)</f>
        <v>3.0000000000000001E-3</v>
      </c>
      <c r="P17" s="151">
        <f>O17*I17</f>
        <v>3.0000000000000001E-3</v>
      </c>
      <c r="Q17" s="152"/>
    </row>
    <row r="18" spans="2:20" hidden="1">
      <c r="C18" s="72"/>
      <c r="D18" s="72"/>
      <c r="E18" s="72"/>
      <c r="F18" s="72"/>
      <c r="G18" s="72"/>
      <c r="H18" s="160" t="s">
        <v>15</v>
      </c>
      <c r="I18" s="72"/>
      <c r="J18" s="163"/>
      <c r="K18" s="149">
        <f>(G19/3)</f>
        <v>2.5000000000000001E-3</v>
      </c>
      <c r="L18" s="149">
        <f>(G19/3)*2</f>
        <v>5.0000000000000001E-3</v>
      </c>
      <c r="M18" s="149">
        <f>(G19/3)*3</f>
        <v>7.4999999999999997E-3</v>
      </c>
      <c r="N18" s="159"/>
      <c r="O18" s="159"/>
      <c r="P18" s="153"/>
    </row>
    <row r="19" spans="2:20">
      <c r="C19" s="125" t="s">
        <v>50</v>
      </c>
      <c r="D19" s="125"/>
      <c r="E19" s="125"/>
      <c r="F19" s="125"/>
      <c r="G19" s="70">
        <v>7.4999999999999997E-3</v>
      </c>
      <c r="H19" s="160" t="s">
        <v>15</v>
      </c>
      <c r="I19" s="71">
        <f t="shared" ref="I19:I23" si="2">IF(H19="Sí",1)+IF(H19="No",0)</f>
        <v>1</v>
      </c>
      <c r="J19" s="162" t="s">
        <v>233</v>
      </c>
      <c r="K19" s="148"/>
      <c r="L19" s="148"/>
      <c r="M19" s="148"/>
      <c r="N19" s="157">
        <v>3</v>
      </c>
      <c r="O19" s="158">
        <f>INDEX(K18:M18,N19)</f>
        <v>7.4999999999999997E-3</v>
      </c>
      <c r="P19" s="151">
        <f>O19*I19</f>
        <v>7.4999999999999997E-3</v>
      </c>
    </row>
    <row r="20" spans="2:20" hidden="1">
      <c r="C20" s="72"/>
      <c r="D20" s="72"/>
      <c r="E20" s="72"/>
      <c r="F20" s="72"/>
      <c r="G20" s="72"/>
      <c r="H20" s="160" t="s">
        <v>15</v>
      </c>
      <c r="I20" s="72"/>
      <c r="J20" s="163"/>
      <c r="K20" s="149">
        <f>(G21/3)</f>
        <v>2.6666666666666666E-3</v>
      </c>
      <c r="L20" s="149">
        <f>(G21/3)*2</f>
        <v>5.3333333333333332E-3</v>
      </c>
      <c r="M20" s="149">
        <f>(G21/3)*3</f>
        <v>8.0000000000000002E-3</v>
      </c>
      <c r="N20" s="159"/>
      <c r="O20" s="159"/>
      <c r="P20" s="153"/>
    </row>
    <row r="21" spans="2:20" ht="15" thickBot="1">
      <c r="C21" s="125" t="s">
        <v>52</v>
      </c>
      <c r="D21" s="125"/>
      <c r="E21" s="125"/>
      <c r="F21" s="125"/>
      <c r="G21" s="70">
        <v>8.0000000000000002E-3</v>
      </c>
      <c r="H21" s="160" t="s">
        <v>15</v>
      </c>
      <c r="I21" s="71">
        <f t="shared" si="2"/>
        <v>1</v>
      </c>
      <c r="J21" s="162" t="s">
        <v>233</v>
      </c>
      <c r="K21" s="148"/>
      <c r="L21" s="148"/>
      <c r="M21" s="148"/>
      <c r="N21" s="157">
        <v>3</v>
      </c>
      <c r="O21" s="158">
        <f>INDEX(K20:M20,N21)</f>
        <v>8.0000000000000002E-3</v>
      </c>
      <c r="P21" s="151">
        <f>O21*I21</f>
        <v>8.0000000000000002E-3</v>
      </c>
    </row>
    <row r="22" spans="2:20" hidden="1">
      <c r="C22" s="72"/>
      <c r="D22" s="72"/>
      <c r="E22" s="72"/>
      <c r="F22" s="72"/>
      <c r="G22" s="72"/>
      <c r="H22" s="160" t="s">
        <v>15</v>
      </c>
      <c r="I22" s="72"/>
      <c r="J22" s="163"/>
      <c r="K22" s="149">
        <f>(G23/3)</f>
        <v>1E-3</v>
      </c>
      <c r="L22" s="149">
        <f>(G23/3)*2</f>
        <v>2E-3</v>
      </c>
      <c r="M22" s="149">
        <f>(G23/3)*3</f>
        <v>3.0000000000000001E-3</v>
      </c>
      <c r="N22" s="159"/>
      <c r="O22" s="159"/>
      <c r="P22" s="153"/>
    </row>
    <row r="23" spans="2:20" ht="15" thickBot="1">
      <c r="C23" s="125" t="s">
        <v>51</v>
      </c>
      <c r="D23" s="125"/>
      <c r="E23" s="125"/>
      <c r="F23" s="125"/>
      <c r="G23" s="70">
        <v>3.0000000000000001E-3</v>
      </c>
      <c r="H23" s="160" t="s">
        <v>15</v>
      </c>
      <c r="I23" s="71">
        <f t="shared" si="2"/>
        <v>1</v>
      </c>
      <c r="J23" s="162" t="s">
        <v>233</v>
      </c>
      <c r="K23" s="148"/>
      <c r="L23" s="148"/>
      <c r="M23" s="148"/>
      <c r="N23" s="157">
        <v>3</v>
      </c>
      <c r="O23" s="158">
        <f>INDEX(K22:M22,N23)</f>
        <v>3.0000000000000001E-3</v>
      </c>
      <c r="P23" s="151">
        <f>O23*I23</f>
        <v>3.0000000000000001E-3</v>
      </c>
      <c r="Q23" s="154">
        <f>SUM(P17:P23)</f>
        <v>2.1499999999999998E-2</v>
      </c>
      <c r="T23"/>
    </row>
    <row r="24" spans="2:20">
      <c r="G24" s="73">
        <f>SUM(G17:G23)</f>
        <v>2.1499999999999998E-2</v>
      </c>
    </row>
    <row r="26" spans="2:20" ht="28.8">
      <c r="G26" s="18" t="s">
        <v>12</v>
      </c>
      <c r="H26" s="137" t="s">
        <v>16</v>
      </c>
      <c r="I26" s="68"/>
      <c r="J26" s="123" t="s">
        <v>82</v>
      </c>
      <c r="K26" s="140" t="s">
        <v>17</v>
      </c>
      <c r="L26" s="141"/>
      <c r="M26" s="142"/>
      <c r="N26" s="137" t="s">
        <v>19</v>
      </c>
      <c r="O26" s="155" t="s">
        <v>18</v>
      </c>
      <c r="P26" s="123" t="s">
        <v>10</v>
      </c>
    </row>
    <row r="27" spans="2:20">
      <c r="B27" s="20" t="str">
        <f>'TABLA_MA-cambiar nombres aqui'!E5</f>
        <v>MA.2.1</v>
      </c>
      <c r="C27" s="20" t="str">
        <f>'TABLA_MA-cambiar nombres aqui'!F5</f>
        <v>Ciudad de los 15 min.</v>
      </c>
      <c r="F27" s="24"/>
      <c r="G27" s="7">
        <f>'Tabla Resultados MA'!H5</f>
        <v>2.1999999999999999E-2</v>
      </c>
      <c r="H27" s="138"/>
      <c r="I27" s="69"/>
      <c r="J27" s="124"/>
      <c r="K27" s="143"/>
      <c r="L27" s="144"/>
      <c r="M27" s="145"/>
      <c r="N27" s="138"/>
      <c r="O27" s="156"/>
      <c r="P27" s="124"/>
    </row>
    <row r="28" spans="2:20">
      <c r="K28" s="146" t="s">
        <v>6</v>
      </c>
      <c r="L28" s="146" t="s">
        <v>7</v>
      </c>
      <c r="M28" s="146" t="s">
        <v>8</v>
      </c>
    </row>
    <row r="29" spans="2:20" hidden="1">
      <c r="K29" s="147">
        <f>(G30/3)</f>
        <v>1.3333333333333333E-3</v>
      </c>
      <c r="L29" s="147">
        <f>(G30/3)*2</f>
        <v>2.6666666666666666E-3</v>
      </c>
      <c r="M29" s="147">
        <f>(G30/3)*3</f>
        <v>4.0000000000000001E-3</v>
      </c>
    </row>
    <row r="30" spans="2:20" ht="15">
      <c r="C30" s="125" t="s">
        <v>54</v>
      </c>
      <c r="D30" s="125"/>
      <c r="E30" s="125"/>
      <c r="F30" s="125"/>
      <c r="G30" s="70">
        <v>4.0000000000000001E-3</v>
      </c>
      <c r="H30" s="160" t="s">
        <v>15</v>
      </c>
      <c r="I30" s="71">
        <f>IF(H30="Sí",1)+IF(H30="No",0)</f>
        <v>1</v>
      </c>
      <c r="J30" s="162" t="s">
        <v>234</v>
      </c>
      <c r="K30" s="148"/>
      <c r="L30" s="148"/>
      <c r="M30" s="148"/>
      <c r="N30" s="157">
        <v>3</v>
      </c>
      <c r="O30" s="158">
        <f>INDEX(K29:M29,N30)</f>
        <v>4.0000000000000001E-3</v>
      </c>
      <c r="P30" s="151">
        <f>O30*I30</f>
        <v>4.0000000000000001E-3</v>
      </c>
      <c r="Q30" s="152"/>
    </row>
    <row r="31" spans="2:20" hidden="1">
      <c r="C31" s="72"/>
      <c r="D31" s="72"/>
      <c r="E31" s="72"/>
      <c r="F31" s="72"/>
      <c r="G31" s="72"/>
      <c r="H31" s="160" t="s">
        <v>15</v>
      </c>
      <c r="I31" s="72">
        <f t="shared" ref="I31" si="3">IF(H31="Sí",1)+IF(H31="No",0)</f>
        <v>1</v>
      </c>
      <c r="J31" s="163"/>
      <c r="K31" s="149">
        <f>(G32/3)</f>
        <v>8.3333333333333339E-4</v>
      </c>
      <c r="L31" s="149">
        <f>(G32/3)*2</f>
        <v>1.6666666666666668E-3</v>
      </c>
      <c r="M31" s="149">
        <f>(G32/3)*3</f>
        <v>2.5000000000000001E-3</v>
      </c>
      <c r="N31" s="159"/>
      <c r="O31" s="159"/>
      <c r="P31" s="153"/>
    </row>
    <row r="32" spans="2:20">
      <c r="C32" s="125" t="s">
        <v>66</v>
      </c>
      <c r="D32" s="125"/>
      <c r="E32" s="125"/>
      <c r="F32" s="125"/>
      <c r="G32" s="70">
        <v>2.5000000000000001E-3</v>
      </c>
      <c r="H32" s="160" t="s">
        <v>15</v>
      </c>
      <c r="I32" s="71">
        <f t="shared" ref="I32:I40" si="4">IF(H32="Sí",1)+IF(H32="No",0)</f>
        <v>1</v>
      </c>
      <c r="J32" s="162" t="s">
        <v>234</v>
      </c>
      <c r="K32" s="148"/>
      <c r="L32" s="148"/>
      <c r="M32" s="148"/>
      <c r="N32" s="157">
        <v>3</v>
      </c>
      <c r="O32" s="158">
        <f>INDEX(K31:M31,N32)</f>
        <v>2.5000000000000001E-3</v>
      </c>
      <c r="P32" s="151">
        <f>O32*I32</f>
        <v>2.5000000000000001E-3</v>
      </c>
    </row>
    <row r="33" spans="2:17" hidden="1">
      <c r="C33" s="72"/>
      <c r="D33" s="72"/>
      <c r="E33" s="72"/>
      <c r="F33" s="72"/>
      <c r="G33" s="72"/>
      <c r="H33" s="160" t="s">
        <v>15</v>
      </c>
      <c r="I33" s="72">
        <f t="shared" si="4"/>
        <v>1</v>
      </c>
      <c r="J33" s="163"/>
      <c r="K33" s="149">
        <f>(G34/3)</f>
        <v>1.3333333333333333E-3</v>
      </c>
      <c r="L33" s="149">
        <f>(G34/3)*2</f>
        <v>2.6666666666666666E-3</v>
      </c>
      <c r="M33" s="149">
        <f>(G34/3)*3</f>
        <v>4.0000000000000001E-3</v>
      </c>
      <c r="N33" s="159"/>
      <c r="O33" s="159"/>
      <c r="P33" s="153"/>
    </row>
    <row r="34" spans="2:17" ht="14.4" customHeight="1">
      <c r="C34" s="125" t="s">
        <v>111</v>
      </c>
      <c r="D34" s="125"/>
      <c r="E34" s="125"/>
      <c r="F34" s="125"/>
      <c r="G34" s="70">
        <v>4.0000000000000001E-3</v>
      </c>
      <c r="H34" s="160" t="s">
        <v>15</v>
      </c>
      <c r="I34" s="71">
        <f t="shared" si="4"/>
        <v>1</v>
      </c>
      <c r="J34" s="162" t="s">
        <v>234</v>
      </c>
      <c r="K34" s="148"/>
      <c r="L34" s="148"/>
      <c r="M34" s="148"/>
      <c r="N34" s="157">
        <v>3</v>
      </c>
      <c r="O34" s="158">
        <f>INDEX(K33:M33,N34)</f>
        <v>4.0000000000000001E-3</v>
      </c>
      <c r="P34" s="151">
        <f>O34*I34</f>
        <v>4.0000000000000001E-3</v>
      </c>
    </row>
    <row r="35" spans="2:17" hidden="1">
      <c r="C35" s="72"/>
      <c r="D35" s="72"/>
      <c r="E35" s="72"/>
      <c r="F35" s="72"/>
      <c r="G35" s="72"/>
      <c r="H35" s="160" t="s">
        <v>15</v>
      </c>
      <c r="I35" s="72">
        <f t="shared" si="4"/>
        <v>1</v>
      </c>
      <c r="J35" s="163"/>
      <c r="K35" s="149">
        <f>(G36/3)</f>
        <v>1.3333333333333333E-3</v>
      </c>
      <c r="L35" s="149">
        <f>(G36/3)*2</f>
        <v>2.6666666666666666E-3</v>
      </c>
      <c r="M35" s="149">
        <f>(G36/3)*3</f>
        <v>4.0000000000000001E-3</v>
      </c>
      <c r="N35" s="159"/>
      <c r="O35" s="159"/>
      <c r="P35" s="153"/>
    </row>
    <row r="36" spans="2:17">
      <c r="C36" s="125" t="s">
        <v>58</v>
      </c>
      <c r="D36" s="125"/>
      <c r="E36" s="125"/>
      <c r="F36" s="125"/>
      <c r="G36" s="70">
        <v>4.0000000000000001E-3</v>
      </c>
      <c r="H36" s="160" t="s">
        <v>15</v>
      </c>
      <c r="I36" s="71">
        <f t="shared" si="4"/>
        <v>1</v>
      </c>
      <c r="J36" s="162" t="s">
        <v>234</v>
      </c>
      <c r="K36" s="148"/>
      <c r="L36" s="148"/>
      <c r="M36" s="148"/>
      <c r="N36" s="157">
        <v>3</v>
      </c>
      <c r="O36" s="158">
        <f>INDEX(K35:M35,N36)</f>
        <v>4.0000000000000001E-3</v>
      </c>
      <c r="P36" s="151">
        <f>O36*I36</f>
        <v>4.0000000000000001E-3</v>
      </c>
    </row>
    <row r="37" spans="2:17" hidden="1">
      <c r="C37" s="72"/>
      <c r="D37" s="72"/>
      <c r="E37" s="72"/>
      <c r="F37" s="72"/>
      <c r="G37" s="72"/>
      <c r="H37" s="160" t="s">
        <v>15</v>
      </c>
      <c r="I37" s="72">
        <f t="shared" si="4"/>
        <v>1</v>
      </c>
      <c r="J37" s="163"/>
      <c r="K37" s="149">
        <f>(G38/3)</f>
        <v>1.3333333333333333E-3</v>
      </c>
      <c r="L37" s="149">
        <f>(G38/3)*2</f>
        <v>2.6666666666666666E-3</v>
      </c>
      <c r="M37" s="149">
        <f>(G38/3)*3</f>
        <v>4.0000000000000001E-3</v>
      </c>
      <c r="N37" s="159"/>
      <c r="O37" s="159"/>
      <c r="P37" s="153"/>
    </row>
    <row r="38" spans="2:17" ht="15" thickBot="1">
      <c r="C38" s="125" t="s">
        <v>59</v>
      </c>
      <c r="D38" s="125"/>
      <c r="E38" s="125"/>
      <c r="F38" s="125"/>
      <c r="G38" s="70">
        <v>4.0000000000000001E-3</v>
      </c>
      <c r="H38" s="160" t="s">
        <v>15</v>
      </c>
      <c r="I38" s="71">
        <f t="shared" si="4"/>
        <v>1</v>
      </c>
      <c r="J38" s="162" t="s">
        <v>234</v>
      </c>
      <c r="K38" s="148"/>
      <c r="L38" s="148"/>
      <c r="M38" s="148"/>
      <c r="N38" s="157">
        <v>3</v>
      </c>
      <c r="O38" s="158">
        <f>INDEX(K37:M37,N38)</f>
        <v>4.0000000000000001E-3</v>
      </c>
      <c r="P38" s="151">
        <f>O38*I38</f>
        <v>4.0000000000000001E-3</v>
      </c>
    </row>
    <row r="39" spans="2:17" ht="15" hidden="1" thickBot="1">
      <c r="C39" s="72"/>
      <c r="D39" s="72"/>
      <c r="E39" s="72"/>
      <c r="F39" s="72"/>
      <c r="G39" s="72"/>
      <c r="H39" s="160" t="s">
        <v>15</v>
      </c>
      <c r="I39" s="72">
        <f t="shared" si="4"/>
        <v>1</v>
      </c>
      <c r="J39" s="163"/>
      <c r="K39" s="149">
        <f>(G40/3)</f>
        <v>1.1666666666666668E-3</v>
      </c>
      <c r="L39" s="149">
        <f>(G40/3)*2</f>
        <v>2.3333333333333335E-3</v>
      </c>
      <c r="M39" s="149">
        <f>(G40/3)*3</f>
        <v>3.5000000000000005E-3</v>
      </c>
      <c r="N39" s="159"/>
      <c r="O39" s="159"/>
      <c r="P39" s="153"/>
    </row>
    <row r="40" spans="2:17" ht="15" thickBot="1">
      <c r="C40" s="125" t="s">
        <v>71</v>
      </c>
      <c r="D40" s="125"/>
      <c r="E40" s="125"/>
      <c r="F40" s="125"/>
      <c r="G40" s="70">
        <v>3.5000000000000001E-3</v>
      </c>
      <c r="H40" s="160" t="s">
        <v>15</v>
      </c>
      <c r="I40" s="71">
        <f t="shared" si="4"/>
        <v>1</v>
      </c>
      <c r="J40" s="162" t="s">
        <v>234</v>
      </c>
      <c r="K40" s="148"/>
      <c r="L40" s="148"/>
      <c r="M40" s="148"/>
      <c r="N40" s="157">
        <v>3</v>
      </c>
      <c r="O40" s="158">
        <f>INDEX(K39:M39,N40)</f>
        <v>3.5000000000000005E-3</v>
      </c>
      <c r="P40" s="151">
        <f>O40*I40</f>
        <v>3.5000000000000005E-3</v>
      </c>
      <c r="Q40" s="154">
        <f>SUM(P30:P40)</f>
        <v>2.2000000000000002E-2</v>
      </c>
    </row>
    <row r="41" spans="2:17">
      <c r="G41" s="73">
        <f>SUM(G30:G40)</f>
        <v>2.2000000000000002E-2</v>
      </c>
    </row>
    <row r="43" spans="2:17" ht="28.8">
      <c r="G43" s="18" t="s">
        <v>12</v>
      </c>
      <c r="H43" s="137" t="s">
        <v>16</v>
      </c>
      <c r="I43" s="68"/>
      <c r="J43" s="123" t="s">
        <v>82</v>
      </c>
      <c r="K43" s="140" t="s">
        <v>17</v>
      </c>
      <c r="L43" s="141"/>
      <c r="M43" s="142"/>
      <c r="N43" s="137" t="s">
        <v>19</v>
      </c>
      <c r="O43" s="155" t="s">
        <v>18</v>
      </c>
      <c r="P43" s="123" t="s">
        <v>10</v>
      </c>
    </row>
    <row r="44" spans="2:17">
      <c r="B44" s="20" t="str">
        <f>'TABLA_MA-cambiar nombres aqui'!E6</f>
        <v>MA.2.2</v>
      </c>
      <c r="C44" s="20" t="str">
        <f>'TABLA_MA-cambiar nombres aqui'!F6</f>
        <v>Gestión de la demanda de la movilidad privada urbana</v>
      </c>
      <c r="F44" s="24"/>
      <c r="G44" s="7">
        <f>'Tabla Resultados MA'!H6</f>
        <v>2.0500000000000001E-2</v>
      </c>
      <c r="H44" s="138"/>
      <c r="I44" s="69"/>
      <c r="J44" s="124"/>
      <c r="K44" s="143"/>
      <c r="L44" s="144"/>
      <c r="M44" s="145"/>
      <c r="N44" s="138"/>
      <c r="O44" s="156"/>
      <c r="P44" s="124"/>
    </row>
    <row r="45" spans="2:17">
      <c r="K45" s="146" t="s">
        <v>6</v>
      </c>
      <c r="L45" s="146" t="s">
        <v>7</v>
      </c>
      <c r="M45" s="146" t="s">
        <v>8</v>
      </c>
    </row>
    <row r="46" spans="2:17" hidden="1">
      <c r="K46" s="147">
        <f>(G47/3)</f>
        <v>2.9999999999999996E-3</v>
      </c>
      <c r="L46" s="147">
        <f>(G47/3)*2</f>
        <v>5.9999999999999993E-3</v>
      </c>
      <c r="M46" s="147">
        <f>(G47/3)*3</f>
        <v>8.9999999999999993E-3</v>
      </c>
    </row>
    <row r="47" spans="2:17" ht="15">
      <c r="C47" s="125" t="s">
        <v>54</v>
      </c>
      <c r="D47" s="125"/>
      <c r="E47" s="125"/>
      <c r="F47" s="125"/>
      <c r="G47" s="70">
        <v>8.9999999999999993E-3</v>
      </c>
      <c r="H47" s="160" t="s">
        <v>15</v>
      </c>
      <c r="I47" s="71">
        <f>IF(H47="Sí",1)+IF(H47="No",0)</f>
        <v>1</v>
      </c>
      <c r="J47" s="162" t="s">
        <v>235</v>
      </c>
      <c r="K47" s="148"/>
      <c r="L47" s="148"/>
      <c r="M47" s="148"/>
      <c r="N47" s="157">
        <v>3</v>
      </c>
      <c r="O47" s="158">
        <f>INDEX(K46:M46,N47)</f>
        <v>8.9999999999999993E-3</v>
      </c>
      <c r="P47" s="151">
        <f>O47*I47</f>
        <v>8.9999999999999993E-3</v>
      </c>
      <c r="Q47" s="152"/>
    </row>
    <row r="48" spans="2:17" hidden="1">
      <c r="C48" s="72"/>
      <c r="D48" s="72"/>
      <c r="E48" s="72"/>
      <c r="F48" s="72"/>
      <c r="G48" s="72"/>
      <c r="H48" s="148"/>
      <c r="I48" s="72">
        <f t="shared" ref="I48" si="5">IF(H48="Sí",1)+IF(H48="No",0)</f>
        <v>0</v>
      </c>
      <c r="J48" s="163"/>
      <c r="K48" s="149">
        <f>(G49/3)</f>
        <v>8.3333333333333339E-4</v>
      </c>
      <c r="L48" s="149">
        <f>(G49/3)*2</f>
        <v>1.6666666666666668E-3</v>
      </c>
      <c r="M48" s="149">
        <f>(G49/3)*3</f>
        <v>2.5000000000000001E-3</v>
      </c>
      <c r="N48" s="159"/>
      <c r="O48" s="159"/>
      <c r="P48" s="153"/>
    </row>
    <row r="49" spans="2:17" ht="15" thickBot="1">
      <c r="C49" s="125" t="s">
        <v>56</v>
      </c>
      <c r="D49" s="125"/>
      <c r="E49" s="125"/>
      <c r="F49" s="125"/>
      <c r="G49" s="70">
        <v>2.5000000000000001E-3</v>
      </c>
      <c r="H49" s="160" t="s">
        <v>15</v>
      </c>
      <c r="I49" s="71">
        <f t="shared" ref="I49:I51" si="6">IF(H49="Sí",1)+IF(H49="No",0)</f>
        <v>1</v>
      </c>
      <c r="J49" s="162" t="s">
        <v>235</v>
      </c>
      <c r="K49" s="148"/>
      <c r="L49" s="148"/>
      <c r="M49" s="148"/>
      <c r="N49" s="157">
        <v>3</v>
      </c>
      <c r="O49" s="158">
        <f>INDEX(K48:M48,N49)</f>
        <v>2.5000000000000001E-3</v>
      </c>
      <c r="P49" s="151">
        <f>O49*I49</f>
        <v>2.5000000000000001E-3</v>
      </c>
    </row>
    <row r="50" spans="2:17" hidden="1">
      <c r="C50" s="72"/>
      <c r="D50" s="72"/>
      <c r="E50" s="72"/>
      <c r="F50" s="72"/>
      <c r="G50" s="72"/>
      <c r="H50" s="148"/>
      <c r="I50" s="72">
        <f t="shared" si="6"/>
        <v>0</v>
      </c>
      <c r="J50" s="163"/>
      <c r="K50" s="149">
        <f>(G51/3)</f>
        <v>2.9999999999999996E-3</v>
      </c>
      <c r="L50" s="149">
        <f>(G51/3)*2</f>
        <v>5.9999999999999993E-3</v>
      </c>
      <c r="M50" s="149">
        <f>(G51/3)*3</f>
        <v>8.9999999999999993E-3</v>
      </c>
      <c r="N50" s="159"/>
      <c r="O50" s="159"/>
      <c r="P50" s="153"/>
    </row>
    <row r="51" spans="2:17" ht="15" thickBot="1">
      <c r="C51" s="125" t="s">
        <v>57</v>
      </c>
      <c r="D51" s="125"/>
      <c r="E51" s="125"/>
      <c r="F51" s="125"/>
      <c r="G51" s="70">
        <v>8.9999999999999993E-3</v>
      </c>
      <c r="H51" s="160" t="s">
        <v>15</v>
      </c>
      <c r="I51" s="71">
        <f t="shared" si="6"/>
        <v>1</v>
      </c>
      <c r="J51" s="162" t="s">
        <v>235</v>
      </c>
      <c r="K51" s="148"/>
      <c r="L51" s="148"/>
      <c r="M51" s="148"/>
      <c r="N51" s="157">
        <v>3</v>
      </c>
      <c r="O51" s="158">
        <f>INDEX(K50:M50,N51)</f>
        <v>8.9999999999999993E-3</v>
      </c>
      <c r="P51" s="151">
        <f>O51*I51</f>
        <v>8.9999999999999993E-3</v>
      </c>
      <c r="Q51" s="154">
        <f>SUM(P47:P51)</f>
        <v>2.0499999999999997E-2</v>
      </c>
    </row>
    <row r="52" spans="2:17">
      <c r="G52" s="73">
        <f>SUM(G47:G51)</f>
        <v>2.0499999999999997E-2</v>
      </c>
    </row>
    <row r="54" spans="2:17" ht="28.8">
      <c r="G54" s="18" t="s">
        <v>12</v>
      </c>
      <c r="H54" s="137" t="s">
        <v>16</v>
      </c>
      <c r="I54" s="68"/>
      <c r="J54" s="123" t="s">
        <v>82</v>
      </c>
      <c r="K54" s="140" t="s">
        <v>17</v>
      </c>
      <c r="L54" s="141"/>
      <c r="M54" s="142"/>
      <c r="N54" s="137" t="s">
        <v>19</v>
      </c>
      <c r="O54" s="155" t="s">
        <v>18</v>
      </c>
      <c r="P54" s="123" t="s">
        <v>10</v>
      </c>
    </row>
    <row r="55" spans="2:17">
      <c r="B55" s="20" t="str">
        <f>'TABLA_MA-cambiar nombres aqui'!E7</f>
        <v>MA.2.3</v>
      </c>
      <c r="C55" s="20" t="str">
        <f>'TABLA_MA-cambiar nombres aqui'!F7</f>
        <v>Gestión eficiente del aparcamiento</v>
      </c>
      <c r="F55" s="24"/>
      <c r="G55" s="7">
        <f>'Tabla Resultados MA'!H7</f>
        <v>1.9E-2</v>
      </c>
      <c r="H55" s="138"/>
      <c r="I55" s="69"/>
      <c r="J55" s="124"/>
      <c r="K55" s="143"/>
      <c r="L55" s="144"/>
      <c r="M55" s="145"/>
      <c r="N55" s="138"/>
      <c r="O55" s="156"/>
      <c r="P55" s="124"/>
    </row>
    <row r="56" spans="2:17">
      <c r="K56" s="146" t="s">
        <v>6</v>
      </c>
      <c r="L56" s="146" t="s">
        <v>7</v>
      </c>
      <c r="M56" s="146" t="s">
        <v>8</v>
      </c>
    </row>
    <row r="57" spans="2:17" hidden="1">
      <c r="K57" s="147">
        <f>(G58/3)</f>
        <v>1.6666666666666668E-3</v>
      </c>
      <c r="L57" s="147">
        <f>(G58/3)*2</f>
        <v>3.3333333333333335E-3</v>
      </c>
      <c r="M57" s="147">
        <f>(G58/3)*3</f>
        <v>5.0000000000000001E-3</v>
      </c>
    </row>
    <row r="58" spans="2:17" ht="15">
      <c r="C58" s="125" t="s">
        <v>54</v>
      </c>
      <c r="D58" s="125"/>
      <c r="E58" s="125"/>
      <c r="F58" s="125"/>
      <c r="G58" s="70">
        <v>5.0000000000000001E-3</v>
      </c>
      <c r="H58" s="160" t="s">
        <v>15</v>
      </c>
      <c r="I58" s="71">
        <f>IF(H58="Sí",1)+IF(H58="No",0)</f>
        <v>1</v>
      </c>
      <c r="J58" s="162" t="s">
        <v>236</v>
      </c>
      <c r="K58" s="148"/>
      <c r="L58" s="148"/>
      <c r="M58" s="148"/>
      <c r="N58" s="157">
        <v>3</v>
      </c>
      <c r="O58" s="158">
        <f>INDEX(K57:M57,N58)</f>
        <v>5.0000000000000001E-3</v>
      </c>
      <c r="P58" s="151">
        <f>O58*I58</f>
        <v>5.0000000000000001E-3</v>
      </c>
      <c r="Q58" s="152"/>
    </row>
    <row r="59" spans="2:17" hidden="1">
      <c r="C59" s="72"/>
      <c r="D59" s="72"/>
      <c r="E59" s="72"/>
      <c r="F59" s="72"/>
      <c r="G59" s="72"/>
      <c r="H59" s="160" t="s">
        <v>15</v>
      </c>
      <c r="I59" s="72">
        <f t="shared" ref="I59" si="7">IF(H59="Sí",1)+IF(H59="No",0)</f>
        <v>1</v>
      </c>
      <c r="J59" s="163"/>
      <c r="K59" s="149">
        <f>(G60/3)</f>
        <v>1E-3</v>
      </c>
      <c r="L59" s="149">
        <f>(G60/3)*2</f>
        <v>2E-3</v>
      </c>
      <c r="M59" s="149">
        <f>(G60/3)*3</f>
        <v>3.0000000000000001E-3</v>
      </c>
      <c r="N59" s="159"/>
      <c r="O59" s="159"/>
      <c r="P59" s="153"/>
    </row>
    <row r="60" spans="2:17">
      <c r="C60" s="125" t="s">
        <v>53</v>
      </c>
      <c r="D60" s="125"/>
      <c r="E60" s="125"/>
      <c r="F60" s="125"/>
      <c r="G60" s="70">
        <v>3.0000000000000001E-3</v>
      </c>
      <c r="H60" s="160" t="s">
        <v>15</v>
      </c>
      <c r="I60" s="71">
        <f t="shared" ref="I60:I66" si="8">IF(H60="Sí",1)+IF(H60="No",0)</f>
        <v>1</v>
      </c>
      <c r="J60" s="162" t="s">
        <v>236</v>
      </c>
      <c r="K60" s="148"/>
      <c r="L60" s="148"/>
      <c r="M60" s="148"/>
      <c r="N60" s="157">
        <v>3</v>
      </c>
      <c r="O60" s="158">
        <f>INDEX(K59:M59,N60)</f>
        <v>3.0000000000000001E-3</v>
      </c>
      <c r="P60" s="151">
        <f>O60*I60</f>
        <v>3.0000000000000001E-3</v>
      </c>
    </row>
    <row r="61" spans="2:17" hidden="1">
      <c r="C61" s="72"/>
      <c r="D61" s="72"/>
      <c r="E61" s="72"/>
      <c r="F61" s="72"/>
      <c r="G61" s="72"/>
      <c r="H61" s="160" t="s">
        <v>15</v>
      </c>
      <c r="I61" s="72">
        <f t="shared" si="8"/>
        <v>1</v>
      </c>
      <c r="J61" s="163"/>
      <c r="K61" s="149">
        <f>(G62/3)</f>
        <v>1E-3</v>
      </c>
      <c r="L61" s="149">
        <f>(G62/3)*2</f>
        <v>2E-3</v>
      </c>
      <c r="M61" s="149">
        <f>(G62/3)*3</f>
        <v>3.0000000000000001E-3</v>
      </c>
      <c r="N61" s="159"/>
      <c r="O61" s="159"/>
      <c r="P61" s="153"/>
    </row>
    <row r="62" spans="2:17" ht="30" customHeight="1">
      <c r="C62" s="125" t="s">
        <v>68</v>
      </c>
      <c r="D62" s="125"/>
      <c r="E62" s="125"/>
      <c r="F62" s="125"/>
      <c r="G62" s="70">
        <v>3.0000000000000001E-3</v>
      </c>
      <c r="H62" s="160" t="s">
        <v>15</v>
      </c>
      <c r="I62" s="71">
        <f t="shared" si="8"/>
        <v>1</v>
      </c>
      <c r="J62" s="162" t="s">
        <v>236</v>
      </c>
      <c r="K62" s="148"/>
      <c r="L62" s="148"/>
      <c r="M62" s="148"/>
      <c r="N62" s="157">
        <v>3</v>
      </c>
      <c r="O62" s="158">
        <f>INDEX(K61:M61,N62)</f>
        <v>3.0000000000000001E-3</v>
      </c>
      <c r="P62" s="151">
        <f>O62*I62</f>
        <v>3.0000000000000001E-3</v>
      </c>
    </row>
    <row r="63" spans="2:17" hidden="1">
      <c r="C63" s="72"/>
      <c r="D63" s="72"/>
      <c r="E63" s="72"/>
      <c r="F63" s="72"/>
      <c r="G63" s="72"/>
      <c r="H63" s="160" t="s">
        <v>15</v>
      </c>
      <c r="I63" s="72">
        <f t="shared" si="8"/>
        <v>1</v>
      </c>
      <c r="J63" s="163"/>
      <c r="K63" s="149">
        <f>(G64/3)</f>
        <v>1E-3</v>
      </c>
      <c r="L63" s="149">
        <f>(G64/3)*2</f>
        <v>2E-3</v>
      </c>
      <c r="M63" s="149">
        <f>(G64/3)*3</f>
        <v>3.0000000000000001E-3</v>
      </c>
      <c r="N63" s="159"/>
      <c r="O63" s="159"/>
      <c r="P63" s="153"/>
    </row>
    <row r="64" spans="2:17" ht="17.399999999999999" customHeight="1" thickBot="1">
      <c r="C64" s="125" t="s">
        <v>60</v>
      </c>
      <c r="D64" s="125"/>
      <c r="E64" s="125"/>
      <c r="F64" s="125"/>
      <c r="G64" s="70">
        <v>3.0000000000000001E-3</v>
      </c>
      <c r="H64" s="160" t="s">
        <v>15</v>
      </c>
      <c r="I64" s="71">
        <f t="shared" si="8"/>
        <v>1</v>
      </c>
      <c r="J64" s="162" t="s">
        <v>236</v>
      </c>
      <c r="K64" s="148"/>
      <c r="L64" s="148"/>
      <c r="M64" s="148"/>
      <c r="N64" s="157">
        <v>3</v>
      </c>
      <c r="O64" s="158">
        <f>INDEX(K63:M63,N64)</f>
        <v>3.0000000000000001E-3</v>
      </c>
      <c r="P64" s="151">
        <f>O64*I64</f>
        <v>3.0000000000000001E-3</v>
      </c>
    </row>
    <row r="65" spans="2:17" hidden="1">
      <c r="C65" s="72"/>
      <c r="D65" s="72"/>
      <c r="E65" s="72"/>
      <c r="F65" s="72"/>
      <c r="G65" s="72"/>
      <c r="H65" s="160" t="s">
        <v>15</v>
      </c>
      <c r="I65" s="72">
        <f t="shared" si="8"/>
        <v>1</v>
      </c>
      <c r="J65" s="163"/>
      <c r="K65" s="149">
        <f>(G66/3)</f>
        <v>1.6666666666666668E-3</v>
      </c>
      <c r="L65" s="149">
        <f>(G66/3)*2</f>
        <v>3.3333333333333335E-3</v>
      </c>
      <c r="M65" s="149">
        <f>(G66/3)*3</f>
        <v>5.0000000000000001E-3</v>
      </c>
      <c r="N65" s="159"/>
      <c r="O65" s="159"/>
      <c r="P65" s="153"/>
    </row>
    <row r="66" spans="2:17" ht="30" customHeight="1" thickBot="1">
      <c r="C66" s="125" t="s">
        <v>69</v>
      </c>
      <c r="D66" s="125"/>
      <c r="E66" s="125"/>
      <c r="F66" s="125"/>
      <c r="G66" s="70">
        <v>5.0000000000000001E-3</v>
      </c>
      <c r="H66" s="160" t="s">
        <v>15</v>
      </c>
      <c r="I66" s="71">
        <f t="shared" si="8"/>
        <v>1</v>
      </c>
      <c r="J66" s="162" t="s">
        <v>236</v>
      </c>
      <c r="K66" s="148"/>
      <c r="L66" s="148"/>
      <c r="M66" s="148"/>
      <c r="N66" s="157">
        <v>3</v>
      </c>
      <c r="O66" s="158">
        <f>INDEX(K65:M65,N66)</f>
        <v>5.0000000000000001E-3</v>
      </c>
      <c r="P66" s="151">
        <f>O66*I66</f>
        <v>5.0000000000000001E-3</v>
      </c>
      <c r="Q66" s="154">
        <f>SUM(P58:P66)</f>
        <v>1.9E-2</v>
      </c>
    </row>
    <row r="67" spans="2:17">
      <c r="G67" s="73">
        <f>SUM(G58:G66)</f>
        <v>1.9E-2</v>
      </c>
    </row>
    <row r="70" spans="2:17" ht="28.8">
      <c r="G70" s="18" t="s">
        <v>12</v>
      </c>
      <c r="H70" s="137" t="s">
        <v>16</v>
      </c>
      <c r="I70" s="68"/>
      <c r="J70" s="123" t="s">
        <v>82</v>
      </c>
      <c r="K70" s="140" t="s">
        <v>17</v>
      </c>
      <c r="L70" s="141"/>
      <c r="M70" s="142"/>
      <c r="N70" s="137" t="s">
        <v>19</v>
      </c>
      <c r="O70" s="155" t="s">
        <v>18</v>
      </c>
      <c r="P70" s="123" t="s">
        <v>10</v>
      </c>
    </row>
    <row r="71" spans="2:17">
      <c r="B71" s="20" t="str">
        <f>'TABLA_MA-cambiar nombres aqui'!E8</f>
        <v>MA.3.1</v>
      </c>
      <c r="C71" s="20" t="str">
        <f>'TABLA_MA-cambiar nombres aqui'!F8</f>
        <v>Smart City y reducción de emisiones de GEI</v>
      </c>
      <c r="F71" s="24"/>
      <c r="G71" s="7">
        <f>'Tabla Resultados MA'!H8</f>
        <v>1.7999999999999999E-2</v>
      </c>
      <c r="H71" s="138"/>
      <c r="I71" s="69"/>
      <c r="J71" s="124"/>
      <c r="K71" s="143"/>
      <c r="L71" s="144"/>
      <c r="M71" s="145"/>
      <c r="N71" s="138"/>
      <c r="O71" s="156"/>
      <c r="P71" s="124"/>
    </row>
    <row r="72" spans="2:17">
      <c r="K72" s="146" t="s">
        <v>6</v>
      </c>
      <c r="L72" s="146" t="s">
        <v>7</v>
      </c>
      <c r="M72" s="146" t="s">
        <v>8</v>
      </c>
    </row>
    <row r="73" spans="2:17" hidden="1">
      <c r="K73" s="147">
        <f>(G74/3)</f>
        <v>6.6666666666666664E-4</v>
      </c>
      <c r="L73" s="147">
        <f>(G74/3)*2</f>
        <v>1.3333333333333333E-3</v>
      </c>
      <c r="M73" s="147">
        <f>(G74/3)*3</f>
        <v>2E-3</v>
      </c>
    </row>
    <row r="74" spans="2:17" ht="15">
      <c r="C74" s="125" t="s">
        <v>61</v>
      </c>
      <c r="D74" s="125"/>
      <c r="E74" s="125"/>
      <c r="F74" s="125"/>
      <c r="G74" s="70">
        <v>2E-3</v>
      </c>
      <c r="H74" s="160" t="s">
        <v>15</v>
      </c>
      <c r="I74" s="71">
        <f>IF(H74="Sí",1)+IF(H74="No",0)</f>
        <v>1</v>
      </c>
      <c r="J74" s="162" t="s">
        <v>237</v>
      </c>
      <c r="K74" s="148"/>
      <c r="L74" s="148"/>
      <c r="M74" s="148"/>
      <c r="N74" s="157">
        <v>3</v>
      </c>
      <c r="O74" s="158">
        <f>INDEX(K73:M73,N74)</f>
        <v>2E-3</v>
      </c>
      <c r="P74" s="151">
        <f>O74*I74</f>
        <v>2E-3</v>
      </c>
      <c r="Q74" s="152"/>
    </row>
    <row r="75" spans="2:17" hidden="1">
      <c r="C75" s="72"/>
      <c r="D75" s="72"/>
      <c r="E75" s="72"/>
      <c r="F75" s="72"/>
      <c r="G75" s="72"/>
      <c r="H75" s="160" t="s">
        <v>15</v>
      </c>
      <c r="I75" s="72">
        <f t="shared" ref="I75" si="9">IF(H75="Sí",1)+IF(H75="No",0)</f>
        <v>1</v>
      </c>
      <c r="J75" s="163"/>
      <c r="K75" s="149">
        <f>(G76/3)</f>
        <v>2.9999999999999996E-3</v>
      </c>
      <c r="L75" s="149">
        <f>(G76/3)*2</f>
        <v>5.9999999999999993E-3</v>
      </c>
      <c r="M75" s="149">
        <f>(G76/3)*3</f>
        <v>8.9999999999999993E-3</v>
      </c>
      <c r="N75" s="159"/>
      <c r="O75" s="159"/>
      <c r="P75" s="153"/>
    </row>
    <row r="76" spans="2:17">
      <c r="C76" s="125" t="s">
        <v>75</v>
      </c>
      <c r="D76" s="125"/>
      <c r="E76" s="125"/>
      <c r="F76" s="125"/>
      <c r="G76" s="70">
        <v>8.9999999999999993E-3</v>
      </c>
      <c r="H76" s="160" t="s">
        <v>15</v>
      </c>
      <c r="I76" s="71">
        <f t="shared" ref="I76:I80" si="10">IF(H76="Sí",1)+IF(H76="No",0)</f>
        <v>1</v>
      </c>
      <c r="J76" s="162" t="s">
        <v>237</v>
      </c>
      <c r="K76" s="148"/>
      <c r="L76" s="148"/>
      <c r="M76" s="148"/>
      <c r="N76" s="157">
        <v>3</v>
      </c>
      <c r="O76" s="158">
        <f>INDEX(K75:M75,N76)</f>
        <v>8.9999999999999993E-3</v>
      </c>
      <c r="P76" s="151">
        <f>O76*I76</f>
        <v>8.9999999999999993E-3</v>
      </c>
    </row>
    <row r="77" spans="2:17" hidden="1">
      <c r="C77" s="72"/>
      <c r="D77" s="72"/>
      <c r="E77" s="72"/>
      <c r="F77" s="72"/>
      <c r="G77" s="72"/>
      <c r="H77" s="160" t="s">
        <v>15</v>
      </c>
      <c r="I77" s="72">
        <f t="shared" si="10"/>
        <v>1</v>
      </c>
      <c r="J77" s="163"/>
      <c r="K77" s="149">
        <f>(G78/3)</f>
        <v>1.1666666666666668E-3</v>
      </c>
      <c r="L77" s="149">
        <f>(G78/3)*2</f>
        <v>2.3333333333333335E-3</v>
      </c>
      <c r="M77" s="149">
        <f>(G78/3)*3</f>
        <v>3.5000000000000005E-3</v>
      </c>
      <c r="N77" s="159"/>
      <c r="O77" s="159"/>
      <c r="P77" s="153"/>
    </row>
    <row r="78" spans="2:17" ht="15" thickBot="1">
      <c r="C78" s="125" t="s">
        <v>76</v>
      </c>
      <c r="D78" s="125"/>
      <c r="E78" s="125"/>
      <c r="F78" s="125"/>
      <c r="G78" s="70">
        <v>3.5000000000000001E-3</v>
      </c>
      <c r="H78" s="160" t="s">
        <v>15</v>
      </c>
      <c r="I78" s="71">
        <f t="shared" si="10"/>
        <v>1</v>
      </c>
      <c r="J78" s="162" t="s">
        <v>237</v>
      </c>
      <c r="K78" s="148"/>
      <c r="L78" s="148"/>
      <c r="M78" s="148"/>
      <c r="N78" s="157">
        <v>3</v>
      </c>
      <c r="O78" s="158">
        <f>INDEX(K77:M77,N78)</f>
        <v>3.5000000000000005E-3</v>
      </c>
      <c r="P78" s="151">
        <f>O78*I78</f>
        <v>3.5000000000000005E-3</v>
      </c>
    </row>
    <row r="79" spans="2:17" ht="14.4" hidden="1" customHeight="1">
      <c r="C79" s="72"/>
      <c r="D79" s="72"/>
      <c r="E79" s="72"/>
      <c r="F79" s="72"/>
      <c r="G79" s="72"/>
      <c r="H79" s="160" t="s">
        <v>15</v>
      </c>
      <c r="I79" s="72">
        <f t="shared" si="10"/>
        <v>1</v>
      </c>
      <c r="J79" s="163"/>
      <c r="K79" s="149">
        <f>(G80/3)</f>
        <v>1.1666666666666668E-3</v>
      </c>
      <c r="L79" s="149">
        <f>(G80/3)*2</f>
        <v>2.3333333333333335E-3</v>
      </c>
      <c r="M79" s="149">
        <f>(G80/3)*3</f>
        <v>3.5000000000000005E-3</v>
      </c>
      <c r="N79" s="159"/>
      <c r="O79" s="159"/>
      <c r="P79" s="153"/>
    </row>
    <row r="80" spans="2:17" ht="33" customHeight="1" thickBot="1">
      <c r="C80" s="125" t="s">
        <v>62</v>
      </c>
      <c r="D80" s="125"/>
      <c r="E80" s="125"/>
      <c r="F80" s="125"/>
      <c r="G80" s="70">
        <v>3.5000000000000001E-3</v>
      </c>
      <c r="H80" s="160" t="s">
        <v>15</v>
      </c>
      <c r="I80" s="71">
        <f t="shared" si="10"/>
        <v>1</v>
      </c>
      <c r="J80" s="162" t="s">
        <v>237</v>
      </c>
      <c r="K80" s="148"/>
      <c r="L80" s="148"/>
      <c r="M80" s="148"/>
      <c r="N80" s="157">
        <v>3</v>
      </c>
      <c r="O80" s="158">
        <f>INDEX(K79:M79,N80)</f>
        <v>3.5000000000000005E-3</v>
      </c>
      <c r="P80" s="151">
        <f>O80*I80</f>
        <v>3.5000000000000005E-3</v>
      </c>
      <c r="Q80" s="154">
        <f>SUM(P74:P80)</f>
        <v>1.7999999999999999E-2</v>
      </c>
    </row>
    <row r="81" spans="2:17">
      <c r="G81" s="73">
        <f>SUM(G74:G80)</f>
        <v>1.7999999999999999E-2</v>
      </c>
    </row>
    <row r="82" spans="2:17">
      <c r="G82" s="24"/>
    </row>
    <row r="85" spans="2:17" ht="28.8">
      <c r="G85" s="18" t="s">
        <v>12</v>
      </c>
      <c r="H85" s="137" t="s">
        <v>16</v>
      </c>
      <c r="I85" s="68"/>
      <c r="J85" s="123" t="s">
        <v>82</v>
      </c>
      <c r="K85" s="140" t="s">
        <v>17</v>
      </c>
      <c r="L85" s="141"/>
      <c r="M85" s="142"/>
      <c r="N85" s="137" t="s">
        <v>19</v>
      </c>
      <c r="O85" s="155" t="s">
        <v>18</v>
      </c>
      <c r="P85" s="123" t="s">
        <v>10</v>
      </c>
    </row>
    <row r="86" spans="2:17">
      <c r="B86" s="20" t="str">
        <f>'TABLA_MA-cambiar nombres aqui'!E9</f>
        <v>MA.4.1</v>
      </c>
      <c r="C86" s="20" t="str">
        <f>'TABLA_MA-cambiar nombres aqui'!F9</f>
        <v>Evaluación y gestión de riesgos</v>
      </c>
      <c r="F86" s="24"/>
      <c r="G86" s="7">
        <f>'Tabla Resultados MA'!H9</f>
        <v>2.1700000000000001E-2</v>
      </c>
      <c r="H86" s="138"/>
      <c r="I86" s="69"/>
      <c r="J86" s="124"/>
      <c r="K86" s="143"/>
      <c r="L86" s="144"/>
      <c r="M86" s="145"/>
      <c r="N86" s="138"/>
      <c r="O86" s="156"/>
      <c r="P86" s="124"/>
    </row>
    <row r="87" spans="2:17">
      <c r="G87" s="24"/>
      <c r="K87" s="146" t="s">
        <v>6</v>
      </c>
      <c r="L87" s="146" t="s">
        <v>7</v>
      </c>
      <c r="M87" s="146" t="s">
        <v>8</v>
      </c>
    </row>
    <row r="88" spans="2:17" hidden="1">
      <c r="G88" s="24"/>
      <c r="K88" s="147">
        <f>(G89/3)</f>
        <v>2.1333333333333334E-3</v>
      </c>
      <c r="L88" s="147">
        <f>(G89/3)*2</f>
        <v>4.2666666666666669E-3</v>
      </c>
      <c r="M88" s="147">
        <f>(G89/3)*3</f>
        <v>6.4000000000000003E-3</v>
      </c>
    </row>
    <row r="89" spans="2:17" ht="15">
      <c r="C89" s="125" t="s">
        <v>63</v>
      </c>
      <c r="D89" s="125"/>
      <c r="E89" s="125"/>
      <c r="F89" s="125"/>
      <c r="G89" s="70">
        <v>6.4000000000000003E-3</v>
      </c>
      <c r="H89" s="160" t="s">
        <v>15</v>
      </c>
      <c r="I89" s="71">
        <f>IF(H89="Sí",1)+IF(H89="No",0)</f>
        <v>1</v>
      </c>
      <c r="J89" s="162" t="s">
        <v>238</v>
      </c>
      <c r="K89" s="148"/>
      <c r="L89" s="148"/>
      <c r="M89" s="148"/>
      <c r="N89" s="157">
        <v>3</v>
      </c>
      <c r="O89" s="158">
        <f>INDEX(K88:M88,N89)</f>
        <v>6.4000000000000003E-3</v>
      </c>
      <c r="P89" s="151">
        <f>O89*I89</f>
        <v>6.4000000000000003E-3</v>
      </c>
      <c r="Q89" s="152"/>
    </row>
    <row r="90" spans="2:17" hidden="1">
      <c r="C90" s="72"/>
      <c r="D90" s="72"/>
      <c r="E90" s="72"/>
      <c r="F90" s="72"/>
      <c r="G90" s="74"/>
      <c r="H90" s="160" t="s">
        <v>15</v>
      </c>
      <c r="I90" s="72">
        <f t="shared" ref="I90" si="11">IF(H90="Sí",1)+IF(H90="No",0)</f>
        <v>1</v>
      </c>
      <c r="J90" s="163"/>
      <c r="K90" s="149">
        <f>(G91/3)</f>
        <v>2.0999999999999999E-3</v>
      </c>
      <c r="L90" s="149">
        <f>(G91/3)*2</f>
        <v>4.1999999999999997E-3</v>
      </c>
      <c r="M90" s="149">
        <f>(G91/3)*3</f>
        <v>6.3E-3</v>
      </c>
      <c r="N90" s="159"/>
      <c r="O90" s="159"/>
      <c r="P90" s="153"/>
    </row>
    <row r="91" spans="2:17" ht="15" thickBot="1">
      <c r="C91" s="125" t="s">
        <v>64</v>
      </c>
      <c r="D91" s="125"/>
      <c r="E91" s="125"/>
      <c r="F91" s="125"/>
      <c r="G91" s="70">
        <v>6.3E-3</v>
      </c>
      <c r="H91" s="160" t="s">
        <v>15</v>
      </c>
      <c r="I91" s="71">
        <f t="shared" ref="I91:I93" si="12">IF(H91="Sí",1)+IF(H91="No",0)</f>
        <v>1</v>
      </c>
      <c r="J91" s="162" t="s">
        <v>238</v>
      </c>
      <c r="K91" s="148"/>
      <c r="L91" s="148"/>
      <c r="M91" s="148"/>
      <c r="N91" s="157">
        <v>3</v>
      </c>
      <c r="O91" s="158">
        <f>INDEX(K90:M90,N91)</f>
        <v>6.3E-3</v>
      </c>
      <c r="P91" s="151">
        <f>O91*I91</f>
        <v>6.3E-3</v>
      </c>
    </row>
    <row r="92" spans="2:17" hidden="1">
      <c r="C92" s="72"/>
      <c r="D92" s="72"/>
      <c r="E92" s="72"/>
      <c r="F92" s="72"/>
      <c r="G92" s="74"/>
      <c r="H92" s="160" t="s">
        <v>15</v>
      </c>
      <c r="I92" s="72">
        <f t="shared" si="12"/>
        <v>1</v>
      </c>
      <c r="J92" s="163"/>
      <c r="K92" s="149">
        <f>(G93/3)</f>
        <v>2.9999999999999996E-3</v>
      </c>
      <c r="L92" s="149">
        <f>(G93/3)*2</f>
        <v>5.9999999999999993E-3</v>
      </c>
      <c r="M92" s="149">
        <f>(G93/3)*3</f>
        <v>8.9999999999999993E-3</v>
      </c>
      <c r="N92" s="159"/>
      <c r="O92" s="159"/>
      <c r="P92" s="153"/>
    </row>
    <row r="93" spans="2:17" ht="15" thickBot="1">
      <c r="C93" s="125" t="s">
        <v>65</v>
      </c>
      <c r="D93" s="125"/>
      <c r="E93" s="125"/>
      <c r="F93" s="125"/>
      <c r="G93" s="70">
        <v>8.9999999999999993E-3</v>
      </c>
      <c r="H93" s="160" t="s">
        <v>15</v>
      </c>
      <c r="I93" s="71">
        <f t="shared" si="12"/>
        <v>1</v>
      </c>
      <c r="J93" s="162" t="s">
        <v>238</v>
      </c>
      <c r="K93" s="148"/>
      <c r="L93" s="148"/>
      <c r="M93" s="148"/>
      <c r="N93" s="157">
        <v>3</v>
      </c>
      <c r="O93" s="158">
        <f>INDEX(K92:M92,N93)</f>
        <v>8.9999999999999993E-3</v>
      </c>
      <c r="P93" s="151">
        <f>O93*I93</f>
        <v>8.9999999999999993E-3</v>
      </c>
      <c r="Q93" s="154">
        <f>SUM(P89:P93)</f>
        <v>2.1699999999999997E-2</v>
      </c>
    </row>
    <row r="94" spans="2:17">
      <c r="G94" s="73">
        <f>SUM(G89:G93)</f>
        <v>2.1699999999999997E-2</v>
      </c>
    </row>
    <row r="97" spans="2:17" ht="28.8">
      <c r="G97" s="18" t="s">
        <v>12</v>
      </c>
      <c r="H97" s="137" t="s">
        <v>16</v>
      </c>
      <c r="I97" s="68"/>
      <c r="J97" s="123" t="s">
        <v>82</v>
      </c>
      <c r="K97" s="140" t="s">
        <v>17</v>
      </c>
      <c r="L97" s="141"/>
      <c r="M97" s="142"/>
      <c r="N97" s="137" t="s">
        <v>19</v>
      </c>
      <c r="O97" s="155" t="s">
        <v>18</v>
      </c>
      <c r="P97" s="123" t="s">
        <v>10</v>
      </c>
    </row>
    <row r="98" spans="2:17">
      <c r="B98" s="20" t="str">
        <f>'TABLA_MA-cambiar nombres aqui'!E10</f>
        <v>MA.4.2</v>
      </c>
      <c r="C98" s="20" t="str">
        <f>'TABLA_MA-cambiar nombres aqui'!F10</f>
        <v>Adaptación, IV-A y permeabilidad del suelo</v>
      </c>
      <c r="F98" s="24"/>
      <c r="G98" s="7">
        <f>'Tabla Resultados MA'!H10</f>
        <v>2.1999999999999999E-2</v>
      </c>
      <c r="H98" s="138"/>
      <c r="I98" s="69"/>
      <c r="J98" s="124"/>
      <c r="K98" s="143"/>
      <c r="L98" s="144"/>
      <c r="M98" s="145"/>
      <c r="N98" s="138"/>
      <c r="O98" s="156"/>
      <c r="P98" s="124"/>
    </row>
    <row r="99" spans="2:17">
      <c r="K99" s="146" t="s">
        <v>6</v>
      </c>
      <c r="L99" s="146" t="s">
        <v>7</v>
      </c>
      <c r="M99" s="146" t="s">
        <v>8</v>
      </c>
    </row>
    <row r="100" spans="2:17" hidden="1">
      <c r="K100" s="147">
        <f>(G101/3)</f>
        <v>1E-3</v>
      </c>
      <c r="L100" s="147">
        <f>(G101/3)*2</f>
        <v>2E-3</v>
      </c>
      <c r="M100" s="147">
        <f>(G101/3)*3</f>
        <v>3.0000000000000001E-3</v>
      </c>
    </row>
    <row r="101" spans="2:17" ht="15">
      <c r="C101" s="125" t="s">
        <v>70</v>
      </c>
      <c r="D101" s="125"/>
      <c r="E101" s="125"/>
      <c r="F101" s="125"/>
      <c r="G101" s="70">
        <v>3.0000000000000001E-3</v>
      </c>
      <c r="H101" s="160" t="s">
        <v>15</v>
      </c>
      <c r="I101" s="71">
        <f>IF(H101="Sí",1)+IF(H101="No",0)</f>
        <v>1</v>
      </c>
      <c r="J101" s="162" t="s">
        <v>239</v>
      </c>
      <c r="K101" s="148"/>
      <c r="L101" s="148"/>
      <c r="M101" s="148"/>
      <c r="N101" s="157">
        <v>3</v>
      </c>
      <c r="O101" s="158">
        <f>INDEX(K100:M100,N101)</f>
        <v>3.0000000000000001E-3</v>
      </c>
      <c r="P101" s="151">
        <f>O101*I101</f>
        <v>3.0000000000000001E-3</v>
      </c>
      <c r="Q101" s="152"/>
    </row>
    <row r="102" spans="2:17" hidden="1">
      <c r="C102" s="72"/>
      <c r="D102" s="72"/>
      <c r="E102" s="72"/>
      <c r="F102" s="72"/>
      <c r="G102" s="72"/>
      <c r="H102" s="160" t="s">
        <v>15</v>
      </c>
      <c r="I102" s="72">
        <f t="shared" ref="I102" si="13">IF(H102="Sí",1)+IF(H102="No",0)</f>
        <v>1</v>
      </c>
      <c r="J102" s="163"/>
      <c r="K102" s="149">
        <f>(G103/3)</f>
        <v>2.3333333333333335E-3</v>
      </c>
      <c r="L102" s="149">
        <f>(G103/3)*2</f>
        <v>4.6666666666666671E-3</v>
      </c>
      <c r="M102" s="149">
        <f>(G103/3)*3</f>
        <v>7.000000000000001E-3</v>
      </c>
      <c r="N102" s="159"/>
      <c r="O102" s="159"/>
      <c r="P102" s="153"/>
    </row>
    <row r="103" spans="2:17">
      <c r="C103" s="125" t="s">
        <v>72</v>
      </c>
      <c r="D103" s="125"/>
      <c r="E103" s="125"/>
      <c r="F103" s="125"/>
      <c r="G103" s="70">
        <v>7.0000000000000001E-3</v>
      </c>
      <c r="H103" s="160" t="s">
        <v>15</v>
      </c>
      <c r="I103" s="71">
        <f t="shared" ref="I103:I107" si="14">IF(H103="Sí",1)+IF(H103="No",0)</f>
        <v>1</v>
      </c>
      <c r="J103" s="162" t="s">
        <v>239</v>
      </c>
      <c r="K103" s="148"/>
      <c r="L103" s="148"/>
      <c r="M103" s="148"/>
      <c r="N103" s="157">
        <v>3</v>
      </c>
      <c r="O103" s="158">
        <f>INDEX(K102:M102,N103)</f>
        <v>7.000000000000001E-3</v>
      </c>
      <c r="P103" s="151">
        <f>O103*I103</f>
        <v>7.000000000000001E-3</v>
      </c>
    </row>
    <row r="104" spans="2:17" hidden="1">
      <c r="C104" s="72"/>
      <c r="D104" s="72"/>
      <c r="E104" s="72"/>
      <c r="F104" s="72"/>
      <c r="G104" s="72"/>
      <c r="H104" s="160" t="s">
        <v>15</v>
      </c>
      <c r="I104" s="72">
        <f t="shared" si="14"/>
        <v>1</v>
      </c>
      <c r="J104" s="163"/>
      <c r="K104" s="149">
        <f>(G105/3)</f>
        <v>2.1666666666666666E-3</v>
      </c>
      <c r="L104" s="149">
        <f>(G105/3)*2</f>
        <v>4.3333333333333331E-3</v>
      </c>
      <c r="M104" s="149">
        <f>(G105/3)*3</f>
        <v>6.4999999999999997E-3</v>
      </c>
      <c r="N104" s="159"/>
      <c r="O104" s="159"/>
      <c r="P104" s="153"/>
    </row>
    <row r="105" spans="2:17" ht="15" thickBot="1">
      <c r="C105" s="125" t="s">
        <v>55</v>
      </c>
      <c r="D105" s="125"/>
      <c r="E105" s="125"/>
      <c r="F105" s="125"/>
      <c r="G105" s="70">
        <v>6.4999999999999997E-3</v>
      </c>
      <c r="H105" s="160" t="s">
        <v>15</v>
      </c>
      <c r="I105" s="71">
        <f t="shared" si="14"/>
        <v>1</v>
      </c>
      <c r="J105" s="162" t="s">
        <v>239</v>
      </c>
      <c r="K105" s="148"/>
      <c r="L105" s="148"/>
      <c r="M105" s="148"/>
      <c r="N105" s="157">
        <v>3</v>
      </c>
      <c r="O105" s="158">
        <f>INDEX(K104:M104,N105)</f>
        <v>6.4999999999999997E-3</v>
      </c>
      <c r="P105" s="151">
        <f>O105*I105</f>
        <v>6.4999999999999997E-3</v>
      </c>
    </row>
    <row r="106" spans="2:17" hidden="1">
      <c r="C106" s="72"/>
      <c r="D106" s="72"/>
      <c r="E106" s="72"/>
      <c r="F106" s="72"/>
      <c r="G106" s="72"/>
      <c r="H106" s="160" t="s">
        <v>15</v>
      </c>
      <c r="I106" s="72">
        <f t="shared" si="14"/>
        <v>1</v>
      </c>
      <c r="J106" s="163"/>
      <c r="K106" s="149">
        <f>(G107/3)</f>
        <v>1.8333333333333333E-3</v>
      </c>
      <c r="L106" s="149">
        <f>(G107/3)*2</f>
        <v>3.6666666666666666E-3</v>
      </c>
      <c r="M106" s="149">
        <f>(G107/3)*3</f>
        <v>5.4999999999999997E-3</v>
      </c>
      <c r="N106" s="159"/>
      <c r="O106" s="159"/>
      <c r="P106" s="153"/>
    </row>
    <row r="107" spans="2:17" ht="15" thickBot="1">
      <c r="C107" s="125" t="s">
        <v>80</v>
      </c>
      <c r="D107" s="125"/>
      <c r="E107" s="125"/>
      <c r="F107" s="125"/>
      <c r="G107" s="70">
        <v>5.4999999999999997E-3</v>
      </c>
      <c r="H107" s="160" t="s">
        <v>15</v>
      </c>
      <c r="I107" s="71">
        <f t="shared" si="14"/>
        <v>1</v>
      </c>
      <c r="J107" s="162" t="s">
        <v>239</v>
      </c>
      <c r="K107" s="148"/>
      <c r="L107" s="148"/>
      <c r="M107" s="148"/>
      <c r="N107" s="157">
        <v>3</v>
      </c>
      <c r="O107" s="158">
        <f>INDEX(K106:M106,N107)</f>
        <v>5.4999999999999997E-3</v>
      </c>
      <c r="P107" s="151">
        <f>O107*I107</f>
        <v>5.4999999999999997E-3</v>
      </c>
      <c r="Q107" s="154">
        <f>SUM(P101:P107)</f>
        <v>2.1999999999999999E-2</v>
      </c>
    </row>
    <row r="108" spans="2:17">
      <c r="G108" s="73">
        <f>SUM(G101:G107)</f>
        <v>2.1999999999999999E-2</v>
      </c>
    </row>
  </sheetData>
  <sheetProtection password="C1EC" sheet="1" objects="1" scenarios="1"/>
  <mergeCells count="80">
    <mergeCell ref="P85:P86"/>
    <mergeCell ref="C89:F89"/>
    <mergeCell ref="C91:F91"/>
    <mergeCell ref="C93:F93"/>
    <mergeCell ref="H85:H86"/>
    <mergeCell ref="N85:N86"/>
    <mergeCell ref="C103:F103"/>
    <mergeCell ref="C105:F105"/>
    <mergeCell ref="C107:F107"/>
    <mergeCell ref="O97:O98"/>
    <mergeCell ref="P97:P98"/>
    <mergeCell ref="N97:N98"/>
    <mergeCell ref="H54:H55"/>
    <mergeCell ref="H97:H98"/>
    <mergeCell ref="J97:J98"/>
    <mergeCell ref="K97:M98"/>
    <mergeCell ref="C101:F101"/>
    <mergeCell ref="C74:F74"/>
    <mergeCell ref="C76:F76"/>
    <mergeCell ref="C78:F78"/>
    <mergeCell ref="C80:F80"/>
    <mergeCell ref="C58:F58"/>
    <mergeCell ref="C60:F60"/>
    <mergeCell ref="C62:F62"/>
    <mergeCell ref="C64:F64"/>
    <mergeCell ref="C66:F66"/>
    <mergeCell ref="K43:M44"/>
    <mergeCell ref="N43:N44"/>
    <mergeCell ref="O43:O44"/>
    <mergeCell ref="J85:J86"/>
    <mergeCell ref="K85:M86"/>
    <mergeCell ref="O85:O86"/>
    <mergeCell ref="C47:F47"/>
    <mergeCell ref="C49:F49"/>
    <mergeCell ref="C51:F51"/>
    <mergeCell ref="C30:F30"/>
    <mergeCell ref="C32:F32"/>
    <mergeCell ref="C34:F34"/>
    <mergeCell ref="C36:F36"/>
    <mergeCell ref="C38:F38"/>
    <mergeCell ref="C40:F40"/>
    <mergeCell ref="C8:F8"/>
    <mergeCell ref="C10:F10"/>
    <mergeCell ref="C6:F6"/>
    <mergeCell ref="P13:P14"/>
    <mergeCell ref="H2:H3"/>
    <mergeCell ref="P2:P3"/>
    <mergeCell ref="J2:J3"/>
    <mergeCell ref="N2:N3"/>
    <mergeCell ref="K2:M3"/>
    <mergeCell ref="O2:O3"/>
    <mergeCell ref="H13:H14"/>
    <mergeCell ref="J13:J14"/>
    <mergeCell ref="K13:M14"/>
    <mergeCell ref="N13:N14"/>
    <mergeCell ref="O13:O14"/>
    <mergeCell ref="H26:H27"/>
    <mergeCell ref="J26:J27"/>
    <mergeCell ref="K26:M27"/>
    <mergeCell ref="N26:N27"/>
    <mergeCell ref="C17:F17"/>
    <mergeCell ref="C19:F19"/>
    <mergeCell ref="C21:F21"/>
    <mergeCell ref="C23:F23"/>
    <mergeCell ref="O26:O27"/>
    <mergeCell ref="P26:P27"/>
    <mergeCell ref="H43:H44"/>
    <mergeCell ref="J43:J44"/>
    <mergeCell ref="N70:N71"/>
    <mergeCell ref="O70:O71"/>
    <mergeCell ref="H70:H71"/>
    <mergeCell ref="J70:J71"/>
    <mergeCell ref="K70:M71"/>
    <mergeCell ref="P54:P55"/>
    <mergeCell ref="O54:O55"/>
    <mergeCell ref="P43:P44"/>
    <mergeCell ref="P70:P71"/>
    <mergeCell ref="J54:J55"/>
    <mergeCell ref="K54:M55"/>
    <mergeCell ref="N54:N55"/>
  </mergeCells>
  <dataValidations count="1">
    <dataValidation type="list" allowBlank="1" showInputMessage="1" showErrorMessage="1" errorTitle="Dato inválido" error="Por favor seleccione Sí o No" sqref="H6 H58:H66 H15:H23 H10 H89:H93 H8 H51 H74:H80 H30:H40 H49 H47 H101:H107">
      <formula1>"Sí,No"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W29"/>
  <sheetViews>
    <sheetView showGridLines="0" zoomScale="70" zoomScaleNormal="70" workbookViewId="0">
      <selection activeCell="B2" sqref="B2:Q2"/>
    </sheetView>
  </sheetViews>
  <sheetFormatPr baseColWidth="10" defaultRowHeight="14.4"/>
  <cols>
    <col min="1" max="10" width="11.5546875" style="63"/>
    <col min="11" max="11" width="16.44140625" style="63" customWidth="1"/>
    <col min="12" max="16384" width="11.5546875" style="63"/>
  </cols>
  <sheetData>
    <row r="1" spans="2:23" ht="15" thickBot="1">
      <c r="O1" s="43"/>
      <c r="P1" s="43"/>
      <c r="Q1" s="43"/>
      <c r="R1" s="43"/>
    </row>
    <row r="2" spans="2:23" ht="18.600000000000001" thickBot="1">
      <c r="B2" s="39" t="str">
        <f>'Panel Control MA'!B3</f>
        <v>MA.1.1</v>
      </c>
      <c r="C2" s="38" t="str">
        <f>'Panel Control MA'!C3</f>
        <v>Territorio de los 45 min (Conectividad rural y zonas periféricas)</v>
      </c>
      <c r="D2" s="37"/>
      <c r="E2" s="37"/>
      <c r="F2" s="40"/>
      <c r="G2" s="36"/>
      <c r="H2" s="36"/>
      <c r="I2" s="36"/>
      <c r="J2" s="36"/>
      <c r="K2" s="36"/>
      <c r="L2" s="36"/>
      <c r="M2" s="36"/>
      <c r="N2" s="36"/>
      <c r="O2" s="75"/>
      <c r="P2" s="75"/>
      <c r="Q2" s="76"/>
      <c r="R2" s="43"/>
    </row>
    <row r="3" spans="2:23">
      <c r="B3" s="51"/>
      <c r="C3" s="51"/>
      <c r="D3" s="51"/>
      <c r="E3" s="51"/>
      <c r="F3" s="51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2:23" ht="15" thickBot="1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</row>
    <row r="5" spans="2:23" ht="15" thickBot="1">
      <c r="B5" s="43"/>
      <c r="C5" s="126" t="s">
        <v>49</v>
      </c>
      <c r="D5" s="127"/>
      <c r="E5" s="127"/>
      <c r="F5" s="127"/>
      <c r="G5" s="127"/>
      <c r="H5" s="127"/>
      <c r="I5" s="127"/>
      <c r="J5" s="127"/>
      <c r="K5" s="127"/>
      <c r="L5" s="127"/>
      <c r="M5" s="128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2:23">
      <c r="B6" s="43"/>
      <c r="C6" s="55"/>
      <c r="D6" s="55"/>
      <c r="E6" s="55"/>
      <c r="F6" s="55"/>
      <c r="G6" s="55"/>
      <c r="H6" s="55"/>
      <c r="I6" s="43"/>
      <c r="J6" s="43"/>
      <c r="K6" s="131" t="s">
        <v>225</v>
      </c>
      <c r="L6" s="131"/>
      <c r="M6" s="131"/>
      <c r="N6" s="43"/>
      <c r="O6" s="43"/>
      <c r="P6" s="43"/>
      <c r="Q6" s="43"/>
      <c r="R6" s="43"/>
      <c r="S6" s="43"/>
      <c r="T6" s="43"/>
      <c r="U6" s="43"/>
      <c r="V6" s="43"/>
      <c r="W6" s="43"/>
    </row>
    <row r="7" spans="2:23" ht="34.200000000000003" customHeight="1">
      <c r="B7" s="43"/>
      <c r="C7" s="50"/>
      <c r="D7" s="129" t="s">
        <v>95</v>
      </c>
      <c r="E7" s="130"/>
      <c r="F7" s="130"/>
      <c r="G7" s="130"/>
      <c r="H7" s="130"/>
      <c r="I7" s="130"/>
      <c r="J7" s="130"/>
      <c r="K7" s="130"/>
      <c r="L7" s="61"/>
      <c r="M7" s="62" t="s">
        <v>83</v>
      </c>
      <c r="N7" s="43"/>
      <c r="O7" s="43"/>
      <c r="P7" s="43"/>
      <c r="Q7" s="43"/>
      <c r="R7" s="43"/>
      <c r="S7" s="43"/>
      <c r="T7" s="43"/>
      <c r="U7" s="43"/>
      <c r="V7" s="43"/>
      <c r="W7" s="43"/>
    </row>
    <row r="8" spans="2:23" ht="36" customHeight="1">
      <c r="B8" s="43"/>
      <c r="C8" s="43"/>
      <c r="D8" s="129" t="s">
        <v>99</v>
      </c>
      <c r="E8" s="130"/>
      <c r="F8" s="130"/>
      <c r="G8" s="130"/>
      <c r="H8" s="130"/>
      <c r="I8" s="130"/>
      <c r="J8" s="130"/>
      <c r="K8" s="130"/>
      <c r="L8" s="43"/>
      <c r="M8" s="62" t="s">
        <v>83</v>
      </c>
      <c r="N8" s="43"/>
      <c r="O8" s="43"/>
      <c r="P8" s="43"/>
      <c r="Q8" s="43"/>
      <c r="R8" s="43"/>
      <c r="S8" s="43"/>
      <c r="T8" s="43"/>
      <c r="U8" s="43"/>
      <c r="V8" s="43"/>
      <c r="W8" s="43"/>
    </row>
    <row r="9" spans="2:23" ht="34.200000000000003" customHeight="1">
      <c r="B9" s="43"/>
      <c r="C9" s="49"/>
      <c r="D9" s="129" t="s">
        <v>98</v>
      </c>
      <c r="E9" s="130"/>
      <c r="F9" s="130"/>
      <c r="G9" s="130"/>
      <c r="H9" s="130"/>
      <c r="I9" s="130"/>
      <c r="J9" s="130"/>
      <c r="K9" s="130"/>
      <c r="L9" s="43"/>
      <c r="M9" s="62" t="s">
        <v>83</v>
      </c>
      <c r="N9" s="43"/>
      <c r="O9" s="43"/>
      <c r="P9" s="43"/>
      <c r="Q9" s="43"/>
      <c r="R9" s="43"/>
      <c r="S9" s="43"/>
      <c r="T9" s="43"/>
      <c r="U9" s="43"/>
      <c r="V9" s="43"/>
      <c r="W9" s="43"/>
    </row>
    <row r="10" spans="2:23" ht="17.399999999999999" customHeight="1">
      <c r="B10" s="43"/>
      <c r="C10" s="19"/>
      <c r="D10" s="129" t="s">
        <v>96</v>
      </c>
      <c r="E10" s="130"/>
      <c r="F10" s="130"/>
      <c r="G10" s="130"/>
      <c r="H10" s="130"/>
      <c r="I10" s="130"/>
      <c r="J10" s="130"/>
      <c r="K10" s="130"/>
      <c r="M10" s="62" t="s">
        <v>83</v>
      </c>
      <c r="N10" s="43"/>
      <c r="O10" s="43"/>
      <c r="P10" s="43"/>
      <c r="Q10" s="43"/>
      <c r="R10" s="43"/>
      <c r="S10" s="43"/>
      <c r="T10" s="43"/>
      <c r="U10" s="43"/>
      <c r="V10" s="43"/>
      <c r="W10" s="43"/>
    </row>
    <row r="11" spans="2:23" ht="48" customHeight="1">
      <c r="B11" s="43"/>
      <c r="C11" s="43"/>
      <c r="D11" s="43"/>
      <c r="E11" s="43"/>
      <c r="F11" s="43"/>
      <c r="G11" s="43"/>
      <c r="H11" s="43"/>
      <c r="I11" s="43"/>
      <c r="J11" s="43"/>
      <c r="K11" s="54" t="s">
        <v>84</v>
      </c>
      <c r="L11" s="135" t="s">
        <v>97</v>
      </c>
      <c r="M11" s="135"/>
      <c r="N11" s="43"/>
      <c r="O11" s="43"/>
      <c r="P11" s="43"/>
      <c r="Q11" s="43"/>
      <c r="R11" s="43"/>
      <c r="S11" s="43"/>
      <c r="T11" s="43"/>
      <c r="U11" s="43"/>
      <c r="V11" s="43"/>
      <c r="W11" s="43"/>
    </row>
    <row r="12" spans="2:23" ht="15" thickBot="1">
      <c r="B12" s="43"/>
      <c r="C12" s="43"/>
      <c r="D12" s="43"/>
      <c r="E12" s="43"/>
      <c r="F12" s="43"/>
      <c r="G12" s="43"/>
      <c r="H12" s="43"/>
      <c r="I12" s="54"/>
      <c r="J12" s="56"/>
      <c r="K12" s="43"/>
      <c r="L12" s="43"/>
      <c r="M12" s="43"/>
      <c r="N12" s="43"/>
      <c r="O12" s="43"/>
      <c r="P12" s="43"/>
      <c r="Q12" s="43"/>
    </row>
    <row r="13" spans="2:23" ht="15" thickBot="1">
      <c r="B13" s="43"/>
      <c r="C13" s="132" t="s">
        <v>67</v>
      </c>
      <c r="D13" s="133"/>
      <c r="E13" s="133"/>
      <c r="F13" s="133"/>
      <c r="G13" s="133"/>
      <c r="H13" s="133"/>
      <c r="I13" s="133"/>
      <c r="J13" s="133"/>
      <c r="K13" s="133"/>
      <c r="L13" s="133"/>
      <c r="M13" s="134"/>
      <c r="N13" s="43"/>
      <c r="O13" s="43"/>
      <c r="P13" s="43"/>
      <c r="Q13" s="43"/>
    </row>
    <row r="14" spans="2:23">
      <c r="B14" s="43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43"/>
      <c r="O14" s="43"/>
      <c r="P14" s="43"/>
      <c r="Q14" s="43"/>
    </row>
    <row r="15" spans="2:23" ht="33" customHeight="1">
      <c r="B15" s="43"/>
      <c r="C15" s="60"/>
      <c r="D15" s="129" t="s">
        <v>89</v>
      </c>
      <c r="E15" s="130"/>
      <c r="F15" s="130"/>
      <c r="G15" s="130"/>
      <c r="H15" s="130"/>
      <c r="I15" s="130"/>
      <c r="J15" s="130"/>
      <c r="K15" s="130"/>
      <c r="L15" s="61"/>
      <c r="M15" s="56" t="s">
        <v>6</v>
      </c>
      <c r="N15" s="43"/>
      <c r="O15" s="43"/>
      <c r="P15" s="43"/>
      <c r="Q15" s="43"/>
    </row>
    <row r="16" spans="2:23" ht="31.2" customHeight="1">
      <c r="B16" s="43"/>
      <c r="C16" s="60"/>
      <c r="D16" s="129" t="s">
        <v>90</v>
      </c>
      <c r="E16" s="130"/>
      <c r="F16" s="130"/>
      <c r="G16" s="130"/>
      <c r="H16" s="130"/>
      <c r="I16" s="130"/>
      <c r="J16" s="130"/>
      <c r="K16" s="130"/>
      <c r="L16" s="61"/>
      <c r="M16" s="56" t="s">
        <v>7</v>
      </c>
      <c r="N16" s="43"/>
      <c r="O16" s="43"/>
      <c r="P16" s="43"/>
      <c r="Q16" s="43"/>
    </row>
    <row r="17" spans="2:14" ht="31.8" customHeight="1">
      <c r="C17" s="60"/>
      <c r="D17" s="129" t="s">
        <v>91</v>
      </c>
      <c r="E17" s="130"/>
      <c r="F17" s="130"/>
      <c r="G17" s="130"/>
      <c r="H17" s="130"/>
      <c r="I17" s="130"/>
      <c r="J17" s="130"/>
      <c r="K17" s="130"/>
      <c r="L17" s="61"/>
      <c r="M17" s="56" t="s">
        <v>8</v>
      </c>
    </row>
    <row r="18" spans="2:14" ht="15" thickBot="1">
      <c r="C18" s="43"/>
      <c r="D18" s="43"/>
      <c r="E18" s="43"/>
      <c r="F18" s="43"/>
      <c r="G18" s="43"/>
      <c r="H18" s="43"/>
      <c r="I18" s="43"/>
      <c r="J18" s="43"/>
      <c r="K18" s="54"/>
      <c r="L18" s="54"/>
      <c r="M18" s="54"/>
    </row>
    <row r="19" spans="2:14" ht="15" thickBot="1">
      <c r="C19" s="132" t="s">
        <v>81</v>
      </c>
      <c r="D19" s="133"/>
      <c r="E19" s="133"/>
      <c r="F19" s="133"/>
      <c r="G19" s="133"/>
      <c r="H19" s="133"/>
      <c r="I19" s="133"/>
      <c r="J19" s="133"/>
      <c r="K19" s="133"/>
      <c r="L19" s="133"/>
      <c r="M19" s="134"/>
    </row>
    <row r="20" spans="2:14"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</row>
    <row r="21" spans="2:14">
      <c r="C21" s="43"/>
      <c r="D21" s="129" t="s">
        <v>92</v>
      </c>
      <c r="E21" s="130"/>
      <c r="F21" s="130"/>
      <c r="G21" s="130"/>
      <c r="H21" s="130"/>
      <c r="I21" s="130"/>
      <c r="J21" s="130"/>
      <c r="K21" s="130"/>
      <c r="L21" s="61"/>
      <c r="M21" s="56" t="s">
        <v>6</v>
      </c>
    </row>
    <row r="22" spans="2:14">
      <c r="C22" s="43"/>
      <c r="D22" s="129" t="s">
        <v>94</v>
      </c>
      <c r="E22" s="130"/>
      <c r="F22" s="130"/>
      <c r="G22" s="130"/>
      <c r="H22" s="130"/>
      <c r="I22" s="130"/>
      <c r="J22" s="130"/>
      <c r="K22" s="130"/>
      <c r="L22" s="61"/>
      <c r="M22" s="56" t="s">
        <v>7</v>
      </c>
    </row>
    <row r="23" spans="2:14">
      <c r="C23" s="43"/>
      <c r="D23" s="129" t="s">
        <v>93</v>
      </c>
      <c r="E23" s="130"/>
      <c r="F23" s="130"/>
      <c r="G23" s="130"/>
      <c r="H23" s="130"/>
      <c r="I23" s="130"/>
      <c r="J23" s="130"/>
      <c r="K23" s="130"/>
      <c r="L23" s="61"/>
      <c r="M23" s="56" t="s">
        <v>8</v>
      </c>
    </row>
    <row r="24" spans="2:14">
      <c r="C24" s="43"/>
      <c r="D24" s="59"/>
      <c r="E24" s="61"/>
      <c r="F24" s="61"/>
      <c r="G24" s="61"/>
      <c r="H24" s="61"/>
      <c r="I24" s="61"/>
      <c r="J24" s="61"/>
      <c r="K24" s="61"/>
      <c r="L24" s="61"/>
      <c r="M24" s="56"/>
    </row>
    <row r="25" spans="2:14">
      <c r="B25" s="43"/>
      <c r="C25" s="50" t="s">
        <v>88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spans="2:14"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</row>
    <row r="27" spans="2:14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</row>
    <row r="28" spans="2:14"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</row>
    <row r="29" spans="2:14"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</row>
  </sheetData>
  <sheetProtection password="C1EC" sheet="1" objects="1" scenarios="1"/>
  <mergeCells count="15">
    <mergeCell ref="D22:K22"/>
    <mergeCell ref="D23:K23"/>
    <mergeCell ref="K6:M6"/>
    <mergeCell ref="C13:M13"/>
    <mergeCell ref="D15:K15"/>
    <mergeCell ref="D16:K16"/>
    <mergeCell ref="D17:K17"/>
    <mergeCell ref="C19:M19"/>
    <mergeCell ref="D21:K21"/>
    <mergeCell ref="L11:M11"/>
    <mergeCell ref="C5:M5"/>
    <mergeCell ref="D7:K7"/>
    <mergeCell ref="D8:K8"/>
    <mergeCell ref="D9:K9"/>
    <mergeCell ref="D10:K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W23"/>
  <sheetViews>
    <sheetView showGridLines="0" zoomScale="70" zoomScaleNormal="70" workbookViewId="0">
      <selection activeCell="B2" sqref="B2:Q2"/>
    </sheetView>
  </sheetViews>
  <sheetFormatPr baseColWidth="10" defaultRowHeight="14.4"/>
  <cols>
    <col min="1" max="10" width="11.5546875" style="63"/>
    <col min="11" max="11" width="14.109375" style="63" customWidth="1"/>
    <col min="12" max="16384" width="11.5546875" style="63"/>
  </cols>
  <sheetData>
    <row r="1" spans="2:23" ht="15" thickBot="1">
      <c r="O1" s="43"/>
      <c r="P1" s="43"/>
      <c r="Q1" s="43"/>
      <c r="R1" s="43"/>
    </row>
    <row r="2" spans="2:23" ht="18.600000000000001" thickBot="1">
      <c r="B2" s="39" t="str">
        <f>'Panel Control MA'!B14</f>
        <v>MA.1.2</v>
      </c>
      <c r="C2" s="38" t="str">
        <f>'Panel Control MA'!C14</f>
        <v>Modelo de movilidad intermodal</v>
      </c>
      <c r="D2" s="37"/>
      <c r="E2" s="37"/>
      <c r="F2" s="40"/>
      <c r="G2" s="36"/>
      <c r="H2" s="36"/>
      <c r="I2" s="36"/>
      <c r="J2" s="36"/>
      <c r="K2" s="36"/>
      <c r="L2" s="36"/>
      <c r="M2" s="36"/>
      <c r="N2" s="36"/>
      <c r="O2" s="75"/>
      <c r="P2" s="75"/>
      <c r="Q2" s="76"/>
      <c r="R2" s="43"/>
    </row>
    <row r="3" spans="2:23">
      <c r="B3" s="51"/>
      <c r="C3" s="51"/>
      <c r="D3" s="51"/>
      <c r="E3" s="51"/>
      <c r="F3" s="51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2:23" ht="15" thickBot="1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</row>
    <row r="5" spans="2:23" ht="15" customHeight="1" thickBot="1">
      <c r="B5" s="43"/>
      <c r="C5" s="126" t="s">
        <v>48</v>
      </c>
      <c r="D5" s="127"/>
      <c r="E5" s="127"/>
      <c r="F5" s="127"/>
      <c r="G5" s="127"/>
      <c r="H5" s="127"/>
      <c r="I5" s="127"/>
      <c r="J5" s="127"/>
      <c r="K5" s="127"/>
      <c r="L5" s="127"/>
      <c r="M5" s="128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2:23">
      <c r="B6" s="43"/>
      <c r="C6" s="55"/>
      <c r="D6" s="55"/>
      <c r="E6" s="55"/>
      <c r="F6" s="55"/>
      <c r="G6" s="55"/>
      <c r="H6" s="55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</row>
    <row r="7" spans="2:23" ht="14.4" customHeight="1">
      <c r="B7" s="43"/>
      <c r="C7" s="50"/>
      <c r="D7" s="129" t="s">
        <v>100</v>
      </c>
      <c r="E7" s="130"/>
      <c r="F7" s="130"/>
      <c r="G7" s="130"/>
      <c r="H7" s="130"/>
      <c r="I7" s="130"/>
      <c r="J7" s="130"/>
      <c r="K7" s="130"/>
      <c r="L7" s="61"/>
      <c r="M7" s="56" t="s">
        <v>6</v>
      </c>
      <c r="N7" s="43"/>
      <c r="O7" s="43"/>
      <c r="P7" s="43"/>
      <c r="Q7" s="43"/>
      <c r="R7" s="43"/>
      <c r="S7" s="43"/>
      <c r="T7" s="43"/>
      <c r="U7" s="43"/>
      <c r="V7" s="43"/>
      <c r="W7" s="43"/>
    </row>
    <row r="8" spans="2:23" ht="19.8" customHeight="1">
      <c r="B8" s="43"/>
      <c r="C8" s="43"/>
      <c r="D8" s="129" t="s">
        <v>101</v>
      </c>
      <c r="E8" s="130"/>
      <c r="F8" s="130"/>
      <c r="G8" s="130"/>
      <c r="H8" s="130"/>
      <c r="I8" s="130"/>
      <c r="J8" s="130"/>
      <c r="K8" s="130"/>
      <c r="L8" s="43"/>
      <c r="M8" s="56" t="s">
        <v>7</v>
      </c>
      <c r="N8" s="43"/>
      <c r="O8" s="43"/>
      <c r="P8" s="43"/>
      <c r="Q8" s="43"/>
      <c r="R8" s="43"/>
      <c r="S8" s="43"/>
      <c r="T8" s="43"/>
      <c r="U8" s="43"/>
      <c r="V8" s="43"/>
      <c r="W8" s="43"/>
    </row>
    <row r="9" spans="2:23" ht="47.4" customHeight="1">
      <c r="B9" s="43"/>
      <c r="C9" s="49"/>
      <c r="D9" s="129" t="s">
        <v>102</v>
      </c>
      <c r="E9" s="130"/>
      <c r="F9" s="130"/>
      <c r="G9" s="130"/>
      <c r="H9" s="130"/>
      <c r="I9" s="130"/>
      <c r="J9" s="130"/>
      <c r="K9" s="130"/>
      <c r="L9" s="43"/>
      <c r="M9" s="56" t="s">
        <v>8</v>
      </c>
      <c r="N9" s="43"/>
      <c r="O9" s="43"/>
      <c r="P9" s="43"/>
      <c r="Q9" s="43"/>
      <c r="R9" s="43"/>
      <c r="S9" s="43"/>
      <c r="T9" s="43"/>
      <c r="U9" s="43"/>
      <c r="V9" s="43"/>
      <c r="W9" s="43"/>
    </row>
    <row r="10" spans="2:23" ht="15" thickBot="1">
      <c r="B10" s="43"/>
      <c r="C10" s="19"/>
      <c r="D10" s="129"/>
      <c r="E10" s="130"/>
      <c r="F10" s="130"/>
      <c r="G10" s="130"/>
      <c r="H10" s="130"/>
      <c r="I10" s="130"/>
      <c r="J10" s="130"/>
      <c r="K10" s="130"/>
      <c r="M10" s="62"/>
      <c r="N10" s="43"/>
      <c r="O10" s="43"/>
      <c r="P10" s="43"/>
      <c r="Q10" s="43"/>
      <c r="R10" s="43"/>
      <c r="S10" s="43"/>
      <c r="T10" s="43"/>
      <c r="U10" s="43"/>
      <c r="V10" s="43"/>
      <c r="W10" s="43"/>
    </row>
    <row r="11" spans="2:23" ht="15" thickBot="1">
      <c r="B11" s="43"/>
      <c r="C11" s="132" t="s">
        <v>50</v>
      </c>
      <c r="D11" s="133"/>
      <c r="E11" s="133"/>
      <c r="F11" s="133"/>
      <c r="G11" s="133"/>
      <c r="H11" s="133"/>
      <c r="I11" s="133"/>
      <c r="J11" s="133"/>
      <c r="K11" s="133"/>
      <c r="L11" s="133"/>
      <c r="M11" s="134"/>
      <c r="N11" s="43"/>
      <c r="O11" s="43"/>
      <c r="P11" s="43"/>
      <c r="Q11" s="43"/>
    </row>
    <row r="12" spans="2:23">
      <c r="B12" s="43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43"/>
      <c r="O12" s="43"/>
      <c r="P12" s="43"/>
      <c r="Q12" s="43"/>
    </row>
    <row r="13" spans="2:23" ht="18.600000000000001" customHeight="1">
      <c r="B13" s="43"/>
      <c r="C13" s="60"/>
      <c r="D13" s="129" t="s">
        <v>103</v>
      </c>
      <c r="E13" s="130"/>
      <c r="F13" s="130"/>
      <c r="G13" s="130"/>
      <c r="H13" s="130"/>
      <c r="I13" s="130"/>
      <c r="J13" s="130"/>
      <c r="K13" s="130"/>
      <c r="L13" s="61"/>
      <c r="M13" s="56" t="s">
        <v>6</v>
      </c>
      <c r="N13" s="43"/>
      <c r="O13" s="43"/>
      <c r="P13" s="43"/>
      <c r="Q13" s="43"/>
    </row>
    <row r="14" spans="2:23" ht="18" customHeight="1">
      <c r="B14" s="43"/>
      <c r="C14" s="60"/>
      <c r="D14" s="129" t="s">
        <v>104</v>
      </c>
      <c r="E14" s="130"/>
      <c r="F14" s="130"/>
      <c r="G14" s="130"/>
      <c r="H14" s="130"/>
      <c r="I14" s="130"/>
      <c r="J14" s="130"/>
      <c r="K14" s="130"/>
      <c r="L14" s="61"/>
      <c r="M14" s="56" t="s">
        <v>7</v>
      </c>
      <c r="N14" s="43"/>
      <c r="O14" s="43"/>
      <c r="P14" s="43"/>
      <c r="Q14" s="43"/>
    </row>
    <row r="15" spans="2:23" ht="50.4" customHeight="1">
      <c r="C15" s="60"/>
      <c r="D15" s="129" t="s">
        <v>228</v>
      </c>
      <c r="E15" s="130"/>
      <c r="F15" s="130"/>
      <c r="G15" s="130"/>
      <c r="H15" s="130"/>
      <c r="I15" s="130"/>
      <c r="J15" s="130"/>
      <c r="K15" s="130"/>
      <c r="L15" s="61"/>
      <c r="M15" s="56" t="s">
        <v>8</v>
      </c>
    </row>
    <row r="16" spans="2:23" ht="15" thickBot="1">
      <c r="C16" s="43"/>
      <c r="D16" s="43"/>
      <c r="E16" s="43"/>
      <c r="F16" s="43"/>
      <c r="G16" s="43"/>
      <c r="H16" s="43"/>
      <c r="I16" s="43"/>
      <c r="J16" s="43"/>
      <c r="K16" s="54"/>
      <c r="L16" s="54"/>
      <c r="M16" s="54"/>
    </row>
    <row r="17" spans="3:13" ht="15" thickBot="1">
      <c r="C17" s="132" t="s">
        <v>51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4"/>
    </row>
    <row r="18" spans="3:13"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</row>
    <row r="19" spans="3:13" ht="19.8" customHeight="1">
      <c r="C19" s="43"/>
      <c r="D19" s="129" t="s">
        <v>105</v>
      </c>
      <c r="E19" s="130"/>
      <c r="F19" s="130"/>
      <c r="G19" s="130"/>
      <c r="H19" s="130"/>
      <c r="I19" s="130"/>
      <c r="J19" s="130"/>
      <c r="K19" s="130"/>
      <c r="L19" s="61"/>
      <c r="M19" s="56" t="s">
        <v>6</v>
      </c>
    </row>
    <row r="20" spans="3:13" ht="16.8" customHeight="1">
      <c r="C20" s="43"/>
      <c r="D20" s="129" t="s">
        <v>106</v>
      </c>
      <c r="E20" s="130"/>
      <c r="F20" s="130"/>
      <c r="G20" s="130"/>
      <c r="H20" s="130"/>
      <c r="I20" s="130"/>
      <c r="J20" s="130"/>
      <c r="K20" s="130"/>
      <c r="L20" s="61"/>
      <c r="M20" s="56" t="s">
        <v>7</v>
      </c>
    </row>
    <row r="21" spans="3:13" ht="33" customHeight="1">
      <c r="C21" s="43"/>
      <c r="D21" s="129" t="s">
        <v>107</v>
      </c>
      <c r="E21" s="130"/>
      <c r="F21" s="130"/>
      <c r="G21" s="130"/>
      <c r="H21" s="130"/>
      <c r="I21" s="130"/>
      <c r="J21" s="130"/>
      <c r="K21" s="130"/>
      <c r="L21" s="61"/>
      <c r="M21" s="56" t="s">
        <v>8</v>
      </c>
    </row>
    <row r="22" spans="3:13">
      <c r="C22" s="43"/>
      <c r="D22" s="59"/>
      <c r="E22" s="61"/>
      <c r="F22" s="61"/>
      <c r="G22" s="61"/>
      <c r="H22" s="61"/>
      <c r="I22" s="61"/>
      <c r="J22" s="61"/>
      <c r="K22" s="61"/>
      <c r="L22" s="61"/>
      <c r="M22" s="56"/>
    </row>
    <row r="23" spans="3:13">
      <c r="E23" s="52"/>
      <c r="F23" s="52"/>
      <c r="G23" s="52"/>
      <c r="H23" s="52"/>
      <c r="I23" s="52"/>
      <c r="J23" s="22"/>
      <c r="K23" s="52"/>
      <c r="L23" s="52"/>
    </row>
  </sheetData>
  <sheetProtection password="C1EC" sheet="1" objects="1" scenarios="1"/>
  <mergeCells count="13">
    <mergeCell ref="D21:K21"/>
    <mergeCell ref="D10:K10"/>
    <mergeCell ref="D8:K8"/>
    <mergeCell ref="C5:M5"/>
    <mergeCell ref="D15:K15"/>
    <mergeCell ref="C17:M17"/>
    <mergeCell ref="D7:K7"/>
    <mergeCell ref="D9:K9"/>
    <mergeCell ref="D19:K19"/>
    <mergeCell ref="D20:K20"/>
    <mergeCell ref="C11:M11"/>
    <mergeCell ref="D14:K14"/>
    <mergeCell ref="D13:K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W49"/>
  <sheetViews>
    <sheetView showGridLines="0" zoomScale="70" zoomScaleNormal="70" workbookViewId="0">
      <selection activeCell="P24" sqref="P24"/>
    </sheetView>
  </sheetViews>
  <sheetFormatPr baseColWidth="10" defaultRowHeight="14.4"/>
  <cols>
    <col min="1" max="10" width="11.5546875" style="63"/>
    <col min="11" max="11" width="14.109375" style="63" customWidth="1"/>
    <col min="12" max="16384" width="11.5546875" style="63"/>
  </cols>
  <sheetData>
    <row r="1" spans="2:23" ht="15" thickBot="1"/>
    <row r="2" spans="2:23" ht="18.600000000000001" thickBot="1">
      <c r="B2" s="39" t="str">
        <f>'Panel Control MA'!B27</f>
        <v>MA.2.1</v>
      </c>
      <c r="C2" s="38" t="str">
        <f>'Panel Control MA'!C27</f>
        <v>Ciudad de los 15 min.</v>
      </c>
      <c r="D2" s="37"/>
      <c r="E2" s="37"/>
      <c r="F2" s="40"/>
      <c r="G2" s="36"/>
      <c r="H2" s="36"/>
      <c r="I2" s="36"/>
      <c r="J2" s="36"/>
      <c r="K2" s="36"/>
      <c r="L2" s="36"/>
      <c r="M2" s="36"/>
      <c r="N2" s="36"/>
      <c r="O2" s="75"/>
      <c r="P2" s="75"/>
      <c r="Q2" s="76"/>
      <c r="R2" s="43"/>
    </row>
    <row r="3" spans="2:23">
      <c r="B3" s="51"/>
      <c r="C3" s="51"/>
      <c r="D3" s="51"/>
      <c r="E3" s="51"/>
      <c r="F3" s="51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2:23" ht="15" thickBot="1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</row>
    <row r="5" spans="2:23" ht="15" customHeight="1" thickBot="1">
      <c r="B5" s="43"/>
      <c r="C5" s="132" t="s">
        <v>119</v>
      </c>
      <c r="D5" s="133"/>
      <c r="E5" s="133"/>
      <c r="F5" s="133"/>
      <c r="G5" s="133"/>
      <c r="H5" s="133"/>
      <c r="I5" s="133"/>
      <c r="J5" s="133"/>
      <c r="K5" s="133"/>
      <c r="L5" s="133"/>
      <c r="M5" s="134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2:23">
      <c r="B6" s="43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43"/>
      <c r="O6" s="43"/>
      <c r="P6" s="43"/>
      <c r="Q6" s="43"/>
      <c r="R6" s="43"/>
      <c r="S6" s="43"/>
      <c r="T6" s="43"/>
      <c r="U6" s="43"/>
      <c r="V6" s="43"/>
      <c r="W6" s="43"/>
    </row>
    <row r="7" spans="2:23" ht="14.4" customHeight="1">
      <c r="B7" s="43"/>
      <c r="C7" s="60"/>
      <c r="D7" s="129" t="s">
        <v>117</v>
      </c>
      <c r="E7" s="130"/>
      <c r="F7" s="130"/>
      <c r="G7" s="130"/>
      <c r="H7" s="130"/>
      <c r="I7" s="130"/>
      <c r="J7" s="130"/>
      <c r="K7" s="130"/>
      <c r="L7" s="61"/>
      <c r="M7" s="56" t="s">
        <v>6</v>
      </c>
      <c r="N7" s="43"/>
      <c r="O7" s="43"/>
      <c r="P7" s="43"/>
      <c r="Q7" s="43"/>
      <c r="R7" s="43"/>
      <c r="S7" s="43"/>
      <c r="T7" s="43"/>
      <c r="U7" s="43"/>
      <c r="V7" s="43"/>
      <c r="W7" s="43"/>
    </row>
    <row r="8" spans="2:23" ht="19.2" customHeight="1">
      <c r="B8" s="43"/>
      <c r="C8" s="60"/>
      <c r="D8" s="129" t="s">
        <v>118</v>
      </c>
      <c r="E8" s="130"/>
      <c r="F8" s="130"/>
      <c r="G8" s="130"/>
      <c r="H8" s="130"/>
      <c r="I8" s="130"/>
      <c r="J8" s="130"/>
      <c r="K8" s="130"/>
      <c r="L8" s="61"/>
      <c r="M8" s="56" t="s">
        <v>7</v>
      </c>
      <c r="N8" s="43"/>
      <c r="O8" s="43"/>
      <c r="P8" s="43"/>
      <c r="Q8" s="43"/>
      <c r="R8" s="43"/>
      <c r="S8" s="43"/>
      <c r="T8" s="43"/>
      <c r="U8" s="43"/>
      <c r="V8" s="43"/>
      <c r="W8" s="43"/>
    </row>
    <row r="9" spans="2:23" ht="41.4" customHeight="1">
      <c r="B9" s="43"/>
      <c r="C9" s="60"/>
      <c r="D9" s="129" t="s">
        <v>120</v>
      </c>
      <c r="E9" s="130"/>
      <c r="F9" s="130"/>
      <c r="G9" s="130"/>
      <c r="H9" s="130"/>
      <c r="I9" s="130"/>
      <c r="J9" s="130"/>
      <c r="K9" s="130"/>
      <c r="L9" s="61"/>
      <c r="M9" s="56" t="s">
        <v>8</v>
      </c>
      <c r="N9" s="43"/>
      <c r="O9" s="43"/>
      <c r="P9" s="43"/>
      <c r="Q9" s="43"/>
      <c r="R9" s="43"/>
      <c r="S9" s="43"/>
      <c r="T9" s="43"/>
      <c r="U9" s="43"/>
      <c r="V9" s="43"/>
      <c r="W9" s="43"/>
    </row>
    <row r="10" spans="2:23" ht="15" thickBot="1">
      <c r="B10" s="43"/>
      <c r="C10" s="19"/>
      <c r="D10" s="129"/>
      <c r="E10" s="130"/>
      <c r="F10" s="130"/>
      <c r="G10" s="130"/>
      <c r="H10" s="130"/>
      <c r="I10" s="130"/>
      <c r="J10" s="130"/>
      <c r="K10" s="130"/>
      <c r="M10" s="62"/>
      <c r="N10" s="43"/>
      <c r="O10" s="43"/>
      <c r="P10" s="43"/>
      <c r="Q10" s="43"/>
      <c r="R10" s="43"/>
      <c r="S10" s="43"/>
      <c r="T10" s="43"/>
      <c r="U10" s="43"/>
      <c r="V10" s="43"/>
      <c r="W10" s="43"/>
    </row>
    <row r="11" spans="2:23" ht="15" thickBot="1">
      <c r="B11" s="43"/>
      <c r="C11" s="132" t="s">
        <v>66</v>
      </c>
      <c r="D11" s="133"/>
      <c r="E11" s="133"/>
      <c r="F11" s="133"/>
      <c r="G11" s="133"/>
      <c r="H11" s="133"/>
      <c r="I11" s="133"/>
      <c r="J11" s="133"/>
      <c r="K11" s="133"/>
      <c r="L11" s="133"/>
      <c r="M11" s="134"/>
      <c r="N11" s="43"/>
      <c r="O11" s="43"/>
      <c r="P11" s="43"/>
      <c r="Q11" s="43"/>
    </row>
    <row r="12" spans="2:23">
      <c r="B12" s="43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43"/>
      <c r="O12" s="43"/>
      <c r="P12" s="43"/>
      <c r="Q12" s="43"/>
    </row>
    <row r="13" spans="2:23">
      <c r="B13" s="43"/>
      <c r="C13" s="60"/>
      <c r="D13" s="129" t="s">
        <v>108</v>
      </c>
      <c r="E13" s="130"/>
      <c r="F13" s="130"/>
      <c r="G13" s="130"/>
      <c r="H13" s="130"/>
      <c r="I13" s="130"/>
      <c r="J13" s="130"/>
      <c r="K13" s="130"/>
      <c r="L13" s="61"/>
      <c r="M13" s="56" t="s">
        <v>6</v>
      </c>
      <c r="N13" s="43"/>
      <c r="O13" s="43"/>
      <c r="P13" s="43"/>
      <c r="Q13" s="43"/>
    </row>
    <row r="14" spans="2:23">
      <c r="B14" s="43"/>
      <c r="C14" s="60"/>
      <c r="D14" s="129" t="s">
        <v>109</v>
      </c>
      <c r="E14" s="130"/>
      <c r="F14" s="130"/>
      <c r="G14" s="130"/>
      <c r="H14" s="130"/>
      <c r="I14" s="130"/>
      <c r="J14" s="130"/>
      <c r="K14" s="130"/>
      <c r="L14" s="61"/>
      <c r="M14" s="56" t="s">
        <v>7</v>
      </c>
      <c r="N14" s="43"/>
      <c r="O14" s="43"/>
      <c r="P14" s="43"/>
      <c r="Q14" s="43"/>
    </row>
    <row r="15" spans="2:23" ht="29.4" customHeight="1">
      <c r="C15" s="60"/>
      <c r="D15" s="129" t="s">
        <v>110</v>
      </c>
      <c r="E15" s="130"/>
      <c r="F15" s="130"/>
      <c r="G15" s="130"/>
      <c r="H15" s="130"/>
      <c r="I15" s="130"/>
      <c r="J15" s="130"/>
      <c r="K15" s="130"/>
      <c r="L15" s="61"/>
      <c r="M15" s="56" t="s">
        <v>8</v>
      </c>
    </row>
    <row r="16" spans="2:23" ht="15" thickBot="1">
      <c r="C16" s="43"/>
      <c r="D16" s="43"/>
      <c r="E16" s="43"/>
      <c r="F16" s="43"/>
      <c r="G16" s="43"/>
      <c r="H16" s="43"/>
      <c r="I16" s="43"/>
      <c r="J16" s="43"/>
      <c r="K16" s="54"/>
      <c r="L16" s="54"/>
      <c r="M16" s="54"/>
    </row>
    <row r="17" spans="1:13" ht="15" thickBot="1">
      <c r="C17" s="132" t="s">
        <v>111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4"/>
    </row>
    <row r="18" spans="1:13">
      <c r="C18" s="57"/>
      <c r="D18" s="57"/>
      <c r="E18" s="57"/>
      <c r="F18" s="57"/>
      <c r="G18" s="57"/>
      <c r="H18" s="57"/>
      <c r="I18" s="57"/>
      <c r="J18" s="57"/>
      <c r="K18" s="131" t="s">
        <v>225</v>
      </c>
      <c r="L18" s="131"/>
      <c r="M18" s="131"/>
    </row>
    <row r="19" spans="1:13">
      <c r="C19" s="43"/>
      <c r="D19" s="129" t="s">
        <v>112</v>
      </c>
      <c r="E19" s="130"/>
      <c r="F19" s="130"/>
      <c r="G19" s="130"/>
      <c r="H19" s="130"/>
      <c r="I19" s="130"/>
      <c r="J19" s="130"/>
      <c r="K19" s="130"/>
      <c r="L19" s="61"/>
      <c r="M19" s="35" t="s">
        <v>83</v>
      </c>
    </row>
    <row r="20" spans="1:13">
      <c r="C20" s="63" t="s">
        <v>114</v>
      </c>
      <c r="D20" s="136" t="s">
        <v>113</v>
      </c>
      <c r="E20" s="136"/>
      <c r="F20" s="136"/>
      <c r="G20" s="136"/>
      <c r="H20" s="136"/>
      <c r="L20" s="61"/>
      <c r="M20" s="43"/>
    </row>
    <row r="21" spans="1:13">
      <c r="C21" s="43"/>
      <c r="D21" s="129" t="s">
        <v>115</v>
      </c>
      <c r="E21" s="130"/>
      <c r="F21" s="130"/>
      <c r="G21" s="130"/>
      <c r="H21" s="130"/>
      <c r="I21" s="130"/>
      <c r="J21" s="130"/>
      <c r="K21" s="130"/>
      <c r="M21" s="65" t="s">
        <v>83</v>
      </c>
    </row>
    <row r="22" spans="1:13" ht="14.4" customHeight="1">
      <c r="D22" s="129" t="s">
        <v>121</v>
      </c>
      <c r="E22" s="130"/>
      <c r="F22" s="130"/>
      <c r="G22" s="130"/>
      <c r="H22" s="130"/>
      <c r="I22" s="130"/>
      <c r="J22" s="130"/>
      <c r="K22" s="130"/>
      <c r="M22" s="65" t="s">
        <v>226</v>
      </c>
    </row>
    <row r="23" spans="1:13" ht="14.4" customHeight="1">
      <c r="A23" s="17"/>
      <c r="B23" s="52"/>
      <c r="C23" s="52"/>
      <c r="D23" s="129" t="s">
        <v>116</v>
      </c>
      <c r="E23" s="130"/>
      <c r="F23" s="130"/>
      <c r="G23" s="130"/>
      <c r="H23" s="130"/>
      <c r="I23" s="130"/>
      <c r="J23" s="130"/>
      <c r="K23" s="130"/>
      <c r="M23" s="65" t="s">
        <v>227</v>
      </c>
    </row>
    <row r="24" spans="1:13" ht="49.2" customHeight="1">
      <c r="A24" s="17"/>
      <c r="B24" s="52"/>
      <c r="C24" s="52"/>
      <c r="D24" s="59"/>
      <c r="E24" s="61"/>
      <c r="F24" s="61"/>
      <c r="G24" s="61"/>
      <c r="H24" s="61"/>
      <c r="I24" s="61"/>
      <c r="J24" s="61"/>
      <c r="K24" s="54" t="s">
        <v>84</v>
      </c>
      <c r="L24" s="135" t="s">
        <v>122</v>
      </c>
      <c r="M24" s="135"/>
    </row>
    <row r="25" spans="1:13" ht="15" thickBot="1">
      <c r="A25" s="17"/>
      <c r="B25" s="52"/>
      <c r="C25" s="52"/>
      <c r="D25" s="52"/>
      <c r="E25" s="52"/>
      <c r="F25" s="52"/>
      <c r="G25" s="22"/>
      <c r="H25" s="52"/>
      <c r="I25" s="52"/>
    </row>
    <row r="26" spans="1:13" ht="15" thickBot="1">
      <c r="A26" s="17"/>
      <c r="B26" s="52"/>
      <c r="C26" s="132" t="s">
        <v>58</v>
      </c>
      <c r="D26" s="133"/>
      <c r="E26" s="133"/>
      <c r="F26" s="133"/>
      <c r="G26" s="133"/>
      <c r="H26" s="133"/>
      <c r="I26" s="133"/>
      <c r="J26" s="133"/>
      <c r="K26" s="133"/>
      <c r="L26" s="133"/>
      <c r="M26" s="134"/>
    </row>
    <row r="27" spans="1:13">
      <c r="A27" s="17"/>
      <c r="B27" s="52"/>
      <c r="C27" s="57"/>
      <c r="D27" s="57"/>
      <c r="E27" s="57"/>
      <c r="F27" s="57"/>
      <c r="G27" s="57"/>
      <c r="H27" s="57"/>
      <c r="I27" s="57"/>
      <c r="J27" s="57"/>
      <c r="K27" s="131" t="s">
        <v>225</v>
      </c>
      <c r="L27" s="131"/>
      <c r="M27" s="131"/>
    </row>
    <row r="28" spans="1:13">
      <c r="A28" s="17"/>
      <c r="B28" s="52"/>
      <c r="C28" s="57"/>
      <c r="D28" s="129" t="s">
        <v>175</v>
      </c>
      <c r="E28" s="130"/>
      <c r="F28" s="130"/>
      <c r="G28" s="130"/>
      <c r="H28" s="130"/>
      <c r="I28" s="130"/>
      <c r="J28" s="130"/>
      <c r="K28" s="130"/>
      <c r="L28" s="57"/>
      <c r="M28" s="62" t="s">
        <v>83</v>
      </c>
    </row>
    <row r="29" spans="1:13">
      <c r="A29" s="17"/>
      <c r="B29" s="52"/>
      <c r="C29" s="66" t="s">
        <v>125</v>
      </c>
      <c r="D29" s="129" t="s">
        <v>130</v>
      </c>
      <c r="E29" s="130"/>
      <c r="F29" s="130"/>
      <c r="G29" s="130"/>
      <c r="H29" s="130"/>
      <c r="I29" s="130"/>
      <c r="J29" s="130"/>
      <c r="K29" s="130"/>
      <c r="L29" s="61"/>
      <c r="M29" s="56"/>
    </row>
    <row r="30" spans="1:13">
      <c r="A30" s="17"/>
      <c r="B30" s="52"/>
      <c r="C30" s="66"/>
      <c r="D30" s="129" t="s">
        <v>176</v>
      </c>
      <c r="E30" s="130"/>
      <c r="F30" s="130"/>
      <c r="G30" s="130"/>
      <c r="H30" s="130"/>
      <c r="I30" s="130"/>
      <c r="J30" s="130"/>
      <c r="K30" s="130"/>
      <c r="L30" s="61"/>
      <c r="M30" s="65" t="s">
        <v>83</v>
      </c>
    </row>
    <row r="31" spans="1:13">
      <c r="A31" s="17"/>
      <c r="B31" s="52"/>
      <c r="C31" s="66"/>
      <c r="D31" s="129" t="s">
        <v>177</v>
      </c>
      <c r="E31" s="130"/>
      <c r="F31" s="130"/>
      <c r="G31" s="130"/>
      <c r="H31" s="130"/>
      <c r="I31" s="130"/>
      <c r="J31" s="130"/>
      <c r="K31" s="130"/>
      <c r="L31" s="61"/>
      <c r="M31" s="65" t="s">
        <v>226</v>
      </c>
    </row>
    <row r="32" spans="1:13">
      <c r="A32" s="17"/>
      <c r="B32" s="52"/>
      <c r="C32" s="66"/>
      <c r="D32" s="129" t="s">
        <v>178</v>
      </c>
      <c r="E32" s="130"/>
      <c r="F32" s="130"/>
      <c r="G32" s="130"/>
      <c r="H32" s="130"/>
      <c r="I32" s="130"/>
      <c r="J32" s="130"/>
      <c r="K32" s="130"/>
      <c r="L32" s="61"/>
      <c r="M32" s="65" t="s">
        <v>227</v>
      </c>
    </row>
    <row r="33" spans="1:13" ht="49.8" customHeight="1">
      <c r="A33" s="17"/>
      <c r="B33" s="52"/>
      <c r="C33" s="52"/>
      <c r="D33" s="52"/>
      <c r="E33" s="52"/>
      <c r="F33" s="52"/>
      <c r="G33" s="22"/>
      <c r="H33" s="52"/>
      <c r="I33" s="52"/>
      <c r="K33" s="54" t="s">
        <v>84</v>
      </c>
      <c r="L33" s="135" t="s">
        <v>122</v>
      </c>
      <c r="M33" s="135"/>
    </row>
    <row r="34" spans="1:13" ht="15" thickBot="1">
      <c r="A34" s="17"/>
      <c r="B34" s="52"/>
      <c r="C34" s="52"/>
      <c r="D34" s="52"/>
      <c r="E34" s="52"/>
      <c r="F34" s="52"/>
      <c r="G34" s="22"/>
      <c r="H34" s="52"/>
      <c r="I34" s="52"/>
      <c r="K34" s="54"/>
      <c r="L34" s="54"/>
      <c r="M34" s="54"/>
    </row>
    <row r="35" spans="1:13" ht="15" thickBot="1">
      <c r="A35" s="17"/>
      <c r="B35" s="52"/>
      <c r="C35" s="132" t="s">
        <v>59</v>
      </c>
      <c r="D35" s="133"/>
      <c r="E35" s="133"/>
      <c r="F35" s="133"/>
      <c r="G35" s="133"/>
      <c r="H35" s="133"/>
      <c r="I35" s="133"/>
      <c r="J35" s="133"/>
      <c r="K35" s="133"/>
      <c r="L35" s="133"/>
      <c r="M35" s="134"/>
    </row>
    <row r="36" spans="1:13">
      <c r="A36" s="17"/>
      <c r="B36" s="52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 ht="14.4" customHeight="1">
      <c r="A37" s="17"/>
      <c r="B37" s="52"/>
      <c r="C37" s="66" t="s">
        <v>123</v>
      </c>
      <c r="D37" s="129" t="s">
        <v>124</v>
      </c>
      <c r="E37" s="130"/>
      <c r="F37" s="130"/>
      <c r="G37" s="130"/>
      <c r="H37" s="130"/>
      <c r="I37" s="130"/>
      <c r="J37" s="130"/>
      <c r="K37" s="130"/>
      <c r="L37" s="61"/>
      <c r="M37" s="57"/>
    </row>
    <row r="38" spans="1:13" ht="14.4" customHeight="1">
      <c r="A38" s="17"/>
      <c r="B38" s="52"/>
      <c r="C38" s="66"/>
      <c r="D38" s="129" t="s">
        <v>126</v>
      </c>
      <c r="E38" s="130"/>
      <c r="F38" s="130"/>
      <c r="G38" s="130"/>
      <c r="H38" s="130"/>
      <c r="I38" s="130"/>
      <c r="J38" s="130"/>
      <c r="K38" s="130"/>
      <c r="M38" s="56" t="s">
        <v>6</v>
      </c>
    </row>
    <row r="39" spans="1:13" ht="14.4" customHeight="1">
      <c r="A39" s="17"/>
      <c r="B39" s="52"/>
      <c r="C39" s="66"/>
      <c r="D39" s="129" t="s">
        <v>127</v>
      </c>
      <c r="E39" s="130"/>
      <c r="F39" s="130"/>
      <c r="G39" s="130"/>
      <c r="H39" s="130"/>
      <c r="I39" s="130"/>
      <c r="J39" s="130"/>
      <c r="K39" s="130"/>
      <c r="M39" s="56" t="s">
        <v>7</v>
      </c>
    </row>
    <row r="40" spans="1:13" ht="14.4" customHeight="1">
      <c r="A40" s="17"/>
      <c r="B40" s="52"/>
      <c r="C40" s="66"/>
      <c r="D40" s="129" t="s">
        <v>128</v>
      </c>
      <c r="E40" s="130"/>
      <c r="F40" s="130"/>
      <c r="G40" s="130"/>
      <c r="H40" s="130"/>
      <c r="I40" s="130"/>
      <c r="J40" s="130"/>
      <c r="K40" s="130"/>
      <c r="M40" s="56" t="s">
        <v>8</v>
      </c>
    </row>
    <row r="41" spans="1:13" ht="15" thickBot="1">
      <c r="A41" s="17"/>
      <c r="B41" s="52"/>
      <c r="C41" s="52"/>
      <c r="D41" s="52"/>
      <c r="E41" s="52"/>
      <c r="F41" s="52"/>
      <c r="G41" s="22"/>
      <c r="H41" s="52"/>
      <c r="I41" s="52"/>
    </row>
    <row r="42" spans="1:13" ht="15" thickBot="1">
      <c r="A42" s="17"/>
      <c r="B42" s="52"/>
      <c r="C42" s="132" t="s">
        <v>71</v>
      </c>
      <c r="D42" s="133"/>
      <c r="E42" s="133"/>
      <c r="F42" s="133"/>
      <c r="G42" s="133"/>
      <c r="H42" s="133"/>
      <c r="I42" s="133"/>
      <c r="J42" s="133"/>
      <c r="K42" s="133"/>
      <c r="L42" s="133"/>
      <c r="M42" s="134"/>
    </row>
    <row r="43" spans="1:13">
      <c r="A43" s="17"/>
      <c r="B43" s="52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</row>
    <row r="44" spans="1:13" ht="14.4" customHeight="1">
      <c r="A44" s="17"/>
      <c r="B44" s="52"/>
      <c r="C44" s="63" t="s">
        <v>131</v>
      </c>
      <c r="D44" s="136" t="s">
        <v>113</v>
      </c>
      <c r="E44" s="136"/>
      <c r="F44" s="136"/>
      <c r="G44" s="136"/>
      <c r="H44" s="136"/>
      <c r="L44" s="61"/>
      <c r="M44" s="43"/>
    </row>
    <row r="45" spans="1:13" ht="14.4" customHeight="1">
      <c r="A45" s="17"/>
      <c r="B45" s="52"/>
      <c r="C45" s="43"/>
      <c r="D45" s="129" t="s">
        <v>132</v>
      </c>
      <c r="E45" s="130"/>
      <c r="F45" s="130"/>
      <c r="G45" s="130"/>
      <c r="H45" s="130"/>
      <c r="I45" s="130"/>
      <c r="J45" s="130"/>
      <c r="K45" s="130"/>
      <c r="M45" s="56" t="s">
        <v>6</v>
      </c>
    </row>
    <row r="46" spans="1:13" ht="14.4" customHeight="1">
      <c r="A46" s="17"/>
      <c r="B46" s="52"/>
      <c r="D46" s="129" t="s">
        <v>133</v>
      </c>
      <c r="E46" s="130"/>
      <c r="F46" s="130"/>
      <c r="G46" s="130"/>
      <c r="H46" s="130"/>
      <c r="I46" s="130"/>
      <c r="J46" s="130"/>
      <c r="K46" s="130"/>
      <c r="M46" s="56" t="s">
        <v>7</v>
      </c>
    </row>
    <row r="47" spans="1:13">
      <c r="A47" s="17"/>
      <c r="B47" s="52"/>
      <c r="C47" s="52"/>
      <c r="D47" s="129" t="s">
        <v>134</v>
      </c>
      <c r="E47" s="130"/>
      <c r="F47" s="130"/>
      <c r="G47" s="130"/>
      <c r="H47" s="130"/>
      <c r="I47" s="130"/>
      <c r="J47" s="130"/>
      <c r="K47" s="130"/>
      <c r="M47" s="56" t="s">
        <v>8</v>
      </c>
    </row>
    <row r="48" spans="1:13">
      <c r="A48" s="17"/>
      <c r="B48" s="52"/>
      <c r="C48" s="52"/>
      <c r="D48" s="52"/>
      <c r="E48" s="52"/>
      <c r="F48" s="52"/>
      <c r="G48" s="22"/>
      <c r="H48" s="52"/>
      <c r="I48" s="52"/>
    </row>
    <row r="49" spans="1:9">
      <c r="A49" s="17"/>
      <c r="B49" s="52"/>
      <c r="C49" s="52"/>
      <c r="D49" s="52"/>
      <c r="E49" s="52"/>
      <c r="F49" s="52"/>
      <c r="G49" s="22"/>
      <c r="H49" s="52"/>
      <c r="I49" s="52"/>
    </row>
  </sheetData>
  <sheetProtection password="C1EC" sheet="1" objects="1" scenarios="1"/>
  <mergeCells count="35">
    <mergeCell ref="D47:K47"/>
    <mergeCell ref="D28:K28"/>
    <mergeCell ref="L33:M33"/>
    <mergeCell ref="K27:M27"/>
    <mergeCell ref="K18:M18"/>
    <mergeCell ref="D37:K37"/>
    <mergeCell ref="L24:M24"/>
    <mergeCell ref="D20:H20"/>
    <mergeCell ref="C26:M26"/>
    <mergeCell ref="D29:K29"/>
    <mergeCell ref="C35:M35"/>
    <mergeCell ref="D38:K38"/>
    <mergeCell ref="D39:K39"/>
    <mergeCell ref="D40:K40"/>
    <mergeCell ref="C42:M42"/>
    <mergeCell ref="D45:K45"/>
    <mergeCell ref="D19:K19"/>
    <mergeCell ref="D46:K46"/>
    <mergeCell ref="D21:K21"/>
    <mergeCell ref="D22:K22"/>
    <mergeCell ref="D23:K23"/>
    <mergeCell ref="D31:K31"/>
    <mergeCell ref="D30:K30"/>
    <mergeCell ref="D32:K32"/>
    <mergeCell ref="D44:H44"/>
    <mergeCell ref="D13:K13"/>
    <mergeCell ref="D14:K14"/>
    <mergeCell ref="D15:K15"/>
    <mergeCell ref="C17:M17"/>
    <mergeCell ref="C5:M5"/>
    <mergeCell ref="D7:K7"/>
    <mergeCell ref="D8:K8"/>
    <mergeCell ref="D9:K9"/>
    <mergeCell ref="D10:K10"/>
    <mergeCell ref="C11:M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24"/>
  <sheetViews>
    <sheetView showGridLines="0" zoomScale="70" zoomScaleNormal="70" workbookViewId="0">
      <selection activeCell="B2" sqref="B2:Q2"/>
    </sheetView>
  </sheetViews>
  <sheetFormatPr baseColWidth="10" defaultRowHeight="14.4"/>
  <cols>
    <col min="1" max="10" width="11.5546875" style="63"/>
    <col min="11" max="11" width="14.109375" style="63" customWidth="1"/>
    <col min="12" max="16384" width="11.5546875" style="63"/>
  </cols>
  <sheetData>
    <row r="1" spans="2:23" ht="15" thickBot="1">
      <c r="O1" s="43"/>
      <c r="P1" s="43"/>
      <c r="Q1" s="43"/>
      <c r="R1" s="43"/>
      <c r="S1" s="43"/>
    </row>
    <row r="2" spans="2:23" ht="18.600000000000001" thickBot="1">
      <c r="B2" s="39" t="str">
        <f>'Panel Control MA'!B44</f>
        <v>MA.2.2</v>
      </c>
      <c r="C2" s="38" t="str">
        <f>'Panel Control MA'!C44</f>
        <v>Gestión de la demanda de la movilidad privada urbana</v>
      </c>
      <c r="D2" s="37"/>
      <c r="E2" s="37"/>
      <c r="F2" s="40"/>
      <c r="G2" s="36"/>
      <c r="H2" s="36"/>
      <c r="I2" s="36"/>
      <c r="J2" s="36"/>
      <c r="K2" s="36"/>
      <c r="L2" s="36"/>
      <c r="M2" s="36"/>
      <c r="N2" s="36"/>
      <c r="O2" s="75"/>
      <c r="P2" s="75"/>
      <c r="Q2" s="76"/>
      <c r="R2" s="43"/>
      <c r="S2" s="43"/>
    </row>
    <row r="3" spans="2:23">
      <c r="B3" s="51"/>
      <c r="C3" s="51"/>
      <c r="D3" s="51"/>
      <c r="E3" s="51"/>
      <c r="F3" s="51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2:23" ht="15" thickBot="1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</row>
    <row r="5" spans="2:23" ht="15" customHeight="1" thickBot="1">
      <c r="B5" s="43"/>
      <c r="C5" s="132" t="s">
        <v>119</v>
      </c>
      <c r="D5" s="133"/>
      <c r="E5" s="133"/>
      <c r="F5" s="133"/>
      <c r="G5" s="133"/>
      <c r="H5" s="133"/>
      <c r="I5" s="133"/>
      <c r="J5" s="133"/>
      <c r="K5" s="133"/>
      <c r="L5" s="133"/>
      <c r="M5" s="134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2:23">
      <c r="B6" s="43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43"/>
      <c r="O6" s="43"/>
      <c r="P6" s="43"/>
      <c r="Q6" s="43"/>
      <c r="R6" s="43"/>
      <c r="S6" s="43"/>
      <c r="T6" s="43"/>
      <c r="U6" s="43"/>
      <c r="V6" s="43"/>
      <c r="W6" s="43"/>
    </row>
    <row r="7" spans="2:23" ht="14.4" customHeight="1">
      <c r="B7" s="43"/>
      <c r="C7" s="60"/>
      <c r="D7" s="129" t="s">
        <v>117</v>
      </c>
      <c r="E7" s="130"/>
      <c r="F7" s="130"/>
      <c r="G7" s="130"/>
      <c r="H7" s="130"/>
      <c r="I7" s="130"/>
      <c r="J7" s="130"/>
      <c r="K7" s="130"/>
      <c r="L7" s="61"/>
      <c r="M7" s="56" t="s">
        <v>6</v>
      </c>
      <c r="N7" s="43"/>
      <c r="O7" s="43"/>
      <c r="P7" s="43"/>
      <c r="Q7" s="43"/>
      <c r="R7" s="43"/>
      <c r="S7" s="43"/>
      <c r="T7" s="43"/>
      <c r="U7" s="43"/>
      <c r="V7" s="43"/>
      <c r="W7" s="43"/>
    </row>
    <row r="8" spans="2:23" ht="20.399999999999999" customHeight="1">
      <c r="B8" s="43"/>
      <c r="C8" s="60"/>
      <c r="D8" s="129" t="s">
        <v>118</v>
      </c>
      <c r="E8" s="130"/>
      <c r="F8" s="130"/>
      <c r="G8" s="130"/>
      <c r="H8" s="130"/>
      <c r="I8" s="130"/>
      <c r="J8" s="130"/>
      <c r="K8" s="130"/>
      <c r="L8" s="61"/>
      <c r="M8" s="56" t="s">
        <v>7</v>
      </c>
      <c r="N8" s="43"/>
      <c r="O8" s="43"/>
      <c r="P8" s="43"/>
      <c r="Q8" s="43"/>
      <c r="R8" s="43"/>
      <c r="S8" s="43"/>
      <c r="T8" s="43"/>
      <c r="U8" s="43"/>
      <c r="V8" s="43"/>
      <c r="W8" s="43"/>
    </row>
    <row r="9" spans="2:23" ht="46.2" customHeight="1">
      <c r="B9" s="43"/>
      <c r="C9" s="60"/>
      <c r="D9" s="129" t="s">
        <v>120</v>
      </c>
      <c r="E9" s="130"/>
      <c r="F9" s="130"/>
      <c r="G9" s="130"/>
      <c r="H9" s="130"/>
      <c r="I9" s="130"/>
      <c r="J9" s="130"/>
      <c r="K9" s="130"/>
      <c r="L9" s="61"/>
      <c r="M9" s="56" t="s">
        <v>8</v>
      </c>
      <c r="N9" s="43"/>
      <c r="O9" s="43"/>
      <c r="P9" s="43"/>
      <c r="Q9" s="43"/>
      <c r="R9" s="43"/>
      <c r="S9" s="43"/>
      <c r="T9" s="43"/>
      <c r="U9" s="43"/>
      <c r="V9" s="43"/>
      <c r="W9" s="43"/>
    </row>
    <row r="10" spans="2:23" ht="15" thickBot="1">
      <c r="B10" s="43"/>
      <c r="C10" s="19"/>
      <c r="D10" s="129"/>
      <c r="E10" s="130"/>
      <c r="F10" s="130"/>
      <c r="G10" s="130"/>
      <c r="H10" s="130"/>
      <c r="I10" s="130"/>
      <c r="J10" s="130"/>
      <c r="K10" s="130"/>
      <c r="M10" s="62"/>
      <c r="N10" s="43"/>
      <c r="O10" s="43"/>
      <c r="P10" s="43"/>
      <c r="Q10" s="43"/>
      <c r="R10" s="43"/>
      <c r="S10" s="43"/>
      <c r="T10" s="43"/>
      <c r="U10" s="43"/>
      <c r="V10" s="43"/>
      <c r="W10" s="43"/>
    </row>
    <row r="11" spans="2:23" ht="15" thickBot="1">
      <c r="B11" s="43"/>
      <c r="C11" s="132" t="s">
        <v>56</v>
      </c>
      <c r="D11" s="133"/>
      <c r="E11" s="133"/>
      <c r="F11" s="133"/>
      <c r="G11" s="133"/>
      <c r="H11" s="133"/>
      <c r="I11" s="133"/>
      <c r="J11" s="133"/>
      <c r="K11" s="133"/>
      <c r="L11" s="133"/>
      <c r="M11" s="134"/>
      <c r="N11" s="43"/>
      <c r="O11" s="43"/>
      <c r="P11" s="43"/>
      <c r="Q11" s="43"/>
    </row>
    <row r="12" spans="2:23">
      <c r="B12" s="43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43"/>
      <c r="O12" s="43"/>
      <c r="P12" s="43"/>
      <c r="Q12" s="43"/>
    </row>
    <row r="13" spans="2:23">
      <c r="B13" s="43"/>
      <c r="C13" s="60"/>
      <c r="D13" s="129" t="s">
        <v>135</v>
      </c>
      <c r="E13" s="130"/>
      <c r="F13" s="130"/>
      <c r="G13" s="130"/>
      <c r="H13" s="130"/>
      <c r="I13" s="130"/>
      <c r="J13" s="130"/>
      <c r="K13" s="130"/>
      <c r="L13" s="61"/>
      <c r="M13" s="56" t="s">
        <v>6</v>
      </c>
      <c r="N13" s="43"/>
      <c r="O13" s="43"/>
      <c r="P13" s="43"/>
      <c r="Q13" s="43"/>
    </row>
    <row r="14" spans="2:23" ht="20.399999999999999" customHeight="1">
      <c r="B14" s="43"/>
      <c r="C14" s="60"/>
      <c r="D14" s="129" t="s">
        <v>136</v>
      </c>
      <c r="E14" s="130"/>
      <c r="F14" s="130"/>
      <c r="G14" s="130"/>
      <c r="H14" s="130"/>
      <c r="I14" s="130"/>
      <c r="J14" s="130"/>
      <c r="K14" s="130"/>
      <c r="L14" s="61"/>
      <c r="M14" s="56" t="s">
        <v>7</v>
      </c>
      <c r="N14" s="43"/>
      <c r="O14" s="43"/>
      <c r="P14" s="43"/>
      <c r="Q14" s="43"/>
    </row>
    <row r="15" spans="2:23" ht="30" customHeight="1">
      <c r="C15" s="60"/>
      <c r="D15" s="129" t="s">
        <v>137</v>
      </c>
      <c r="E15" s="130"/>
      <c r="F15" s="130"/>
      <c r="G15" s="130"/>
      <c r="H15" s="130"/>
      <c r="I15" s="130"/>
      <c r="J15" s="130"/>
      <c r="K15" s="130"/>
      <c r="L15" s="61"/>
      <c r="M15" s="56" t="s">
        <v>8</v>
      </c>
    </row>
    <row r="16" spans="2:23" ht="15" thickBot="1">
      <c r="C16" s="43"/>
      <c r="D16" s="43"/>
      <c r="E16" s="43"/>
      <c r="F16" s="43"/>
      <c r="G16" s="43"/>
      <c r="H16" s="43"/>
      <c r="I16" s="43"/>
      <c r="J16" s="43"/>
      <c r="K16" s="54"/>
      <c r="L16" s="54"/>
      <c r="M16" s="54"/>
    </row>
    <row r="17" spans="1:13" ht="15" thickBot="1">
      <c r="A17" s="17"/>
      <c r="B17" s="52"/>
      <c r="C17" s="132" t="s">
        <v>57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4"/>
    </row>
    <row r="18" spans="1:13">
      <c r="A18" s="17"/>
      <c r="B18" s="52"/>
      <c r="C18" s="57"/>
      <c r="D18" s="57"/>
      <c r="E18" s="57"/>
      <c r="F18" s="57"/>
      <c r="G18" s="57"/>
      <c r="H18" s="57"/>
      <c r="I18" s="57"/>
      <c r="J18" s="57"/>
      <c r="K18" s="131" t="s">
        <v>225</v>
      </c>
      <c r="L18" s="131"/>
      <c r="M18" s="131"/>
    </row>
    <row r="19" spans="1:13" ht="33.6" customHeight="1">
      <c r="A19" s="17"/>
      <c r="B19" s="52"/>
      <c r="C19" s="57"/>
      <c r="D19" s="129" t="s">
        <v>175</v>
      </c>
      <c r="E19" s="130"/>
      <c r="F19" s="130"/>
      <c r="G19" s="130"/>
      <c r="H19" s="130"/>
      <c r="I19" s="130"/>
      <c r="J19" s="130"/>
      <c r="K19" s="130"/>
      <c r="L19" s="57"/>
      <c r="M19" s="62" t="s">
        <v>83</v>
      </c>
    </row>
    <row r="20" spans="1:13">
      <c r="A20" s="17"/>
      <c r="B20" s="52"/>
      <c r="C20" s="66" t="s">
        <v>138</v>
      </c>
      <c r="D20" s="129" t="s">
        <v>130</v>
      </c>
      <c r="E20" s="130"/>
      <c r="F20" s="130"/>
      <c r="G20" s="130"/>
      <c r="H20" s="130"/>
      <c r="I20" s="130"/>
      <c r="J20" s="130"/>
      <c r="K20" s="130"/>
      <c r="L20" s="61"/>
      <c r="M20" s="56"/>
    </row>
    <row r="21" spans="1:13">
      <c r="A21" s="17"/>
      <c r="B21" s="52"/>
      <c r="C21" s="66"/>
      <c r="D21" s="129" t="s">
        <v>139</v>
      </c>
      <c r="E21" s="130"/>
      <c r="F21" s="130"/>
      <c r="G21" s="130"/>
      <c r="H21" s="130"/>
      <c r="I21" s="130"/>
      <c r="J21" s="130"/>
      <c r="K21" s="130"/>
      <c r="L21" s="61"/>
      <c r="M21" s="65" t="s">
        <v>83</v>
      </c>
    </row>
    <row r="22" spans="1:13" ht="14.4" customHeight="1">
      <c r="A22" s="17"/>
      <c r="B22" s="52"/>
      <c r="C22" s="66"/>
      <c r="D22" s="129" t="s">
        <v>140</v>
      </c>
      <c r="E22" s="130"/>
      <c r="F22" s="130"/>
      <c r="G22" s="130"/>
      <c r="H22" s="130"/>
      <c r="I22" s="130"/>
      <c r="J22" s="130"/>
      <c r="K22" s="130"/>
      <c r="L22" s="61"/>
      <c r="M22" s="65" t="s">
        <v>226</v>
      </c>
    </row>
    <row r="23" spans="1:13" ht="14.4" customHeight="1">
      <c r="A23" s="17"/>
      <c r="B23" s="52"/>
      <c r="C23" s="66"/>
      <c r="D23" s="129" t="s">
        <v>141</v>
      </c>
      <c r="E23" s="130"/>
      <c r="F23" s="130"/>
      <c r="G23" s="130"/>
      <c r="H23" s="130"/>
      <c r="I23" s="130"/>
      <c r="J23" s="130"/>
      <c r="K23" s="130"/>
      <c r="L23" s="61"/>
      <c r="M23" s="65" t="s">
        <v>227</v>
      </c>
    </row>
    <row r="24" spans="1:13" ht="51" customHeight="1">
      <c r="A24" s="17"/>
      <c r="B24" s="52"/>
      <c r="C24" s="52"/>
      <c r="D24" s="52"/>
      <c r="E24" s="52"/>
      <c r="F24" s="52"/>
      <c r="G24" s="22"/>
      <c r="H24" s="52"/>
      <c r="I24" s="52"/>
      <c r="K24" s="54" t="s">
        <v>84</v>
      </c>
      <c r="L24" s="135" t="s">
        <v>224</v>
      </c>
      <c r="M24" s="135"/>
    </row>
  </sheetData>
  <sheetProtection password="C1EC" sheet="1" objects="1" scenarios="1"/>
  <mergeCells count="17">
    <mergeCell ref="L24:M24"/>
    <mergeCell ref="C17:M17"/>
    <mergeCell ref="D20:K20"/>
    <mergeCell ref="D13:K13"/>
    <mergeCell ref="D14:K14"/>
    <mergeCell ref="D15:K15"/>
    <mergeCell ref="D19:K19"/>
    <mergeCell ref="K18:M18"/>
    <mergeCell ref="D21:K21"/>
    <mergeCell ref="D22:K22"/>
    <mergeCell ref="D23:K23"/>
    <mergeCell ref="C11:M11"/>
    <mergeCell ref="C5:M5"/>
    <mergeCell ref="D7:K7"/>
    <mergeCell ref="D8:K8"/>
    <mergeCell ref="D9:K9"/>
    <mergeCell ref="D10:K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W52"/>
  <sheetViews>
    <sheetView showGridLines="0" zoomScale="70" zoomScaleNormal="70" workbookViewId="0">
      <selection activeCell="B2" sqref="B2:Q2"/>
    </sheetView>
  </sheetViews>
  <sheetFormatPr baseColWidth="10" defaultRowHeight="14.4"/>
  <cols>
    <col min="1" max="10" width="11.5546875" style="63"/>
    <col min="11" max="11" width="14.109375" style="63" customWidth="1"/>
    <col min="12" max="16384" width="11.5546875" style="63"/>
  </cols>
  <sheetData>
    <row r="1" spans="1:23" ht="15" thickBot="1"/>
    <row r="2" spans="1:23" ht="18.600000000000001" thickBot="1">
      <c r="B2" s="39" t="str">
        <f>'Panel Control MA'!B55</f>
        <v>MA.2.3</v>
      </c>
      <c r="C2" s="38" t="str">
        <f>'Panel Control MA'!C55</f>
        <v>Gestión eficiente del aparcamiento</v>
      </c>
      <c r="D2" s="37"/>
      <c r="E2" s="37"/>
      <c r="F2" s="40"/>
      <c r="G2" s="36"/>
      <c r="H2" s="36"/>
      <c r="I2" s="36"/>
      <c r="J2" s="36"/>
      <c r="K2" s="36"/>
      <c r="L2" s="36"/>
      <c r="M2" s="36"/>
      <c r="N2" s="36"/>
      <c r="O2" s="75"/>
      <c r="P2" s="75"/>
      <c r="Q2" s="76"/>
    </row>
    <row r="3" spans="1:23">
      <c r="B3" s="51"/>
      <c r="C3" s="51"/>
      <c r="D3" s="51"/>
      <c r="E3" s="51"/>
      <c r="F3" s="51"/>
      <c r="G3" s="43"/>
      <c r="H3" s="43"/>
      <c r="I3" s="43"/>
      <c r="J3" s="43"/>
      <c r="K3" s="43"/>
      <c r="L3" s="43"/>
      <c r="M3" s="43"/>
      <c r="N3" s="43"/>
    </row>
    <row r="4" spans="1:23" ht="15" thickBot="1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R4" s="43"/>
      <c r="S4" s="43"/>
      <c r="T4" s="43"/>
      <c r="U4" s="43"/>
      <c r="V4" s="43"/>
      <c r="W4" s="43"/>
    </row>
    <row r="5" spans="1:23" ht="15" thickBot="1">
      <c r="A5" s="17"/>
      <c r="B5" s="52"/>
      <c r="C5" s="132" t="s">
        <v>54</v>
      </c>
      <c r="D5" s="133"/>
      <c r="E5" s="133"/>
      <c r="F5" s="133"/>
      <c r="G5" s="133"/>
      <c r="H5" s="133"/>
      <c r="I5" s="133"/>
      <c r="J5" s="133"/>
      <c r="K5" s="133"/>
      <c r="L5" s="133"/>
      <c r="M5" s="134"/>
    </row>
    <row r="6" spans="1:23">
      <c r="A6" s="17"/>
      <c r="B6" s="52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23" ht="14.4" customHeight="1">
      <c r="A7" s="17"/>
      <c r="B7" s="52"/>
      <c r="C7" s="66"/>
      <c r="D7" s="129" t="s">
        <v>117</v>
      </c>
      <c r="E7" s="130"/>
      <c r="F7" s="130"/>
      <c r="G7" s="130"/>
      <c r="H7" s="130"/>
      <c r="I7" s="130"/>
      <c r="J7" s="130"/>
      <c r="K7" s="130"/>
      <c r="L7" s="61"/>
      <c r="M7" s="56" t="s">
        <v>6</v>
      </c>
    </row>
    <row r="8" spans="1:23" ht="21" customHeight="1">
      <c r="A8" s="17"/>
      <c r="B8" s="52"/>
      <c r="C8" s="66"/>
      <c r="D8" s="129" t="s">
        <v>118</v>
      </c>
      <c r="E8" s="130"/>
      <c r="F8" s="130"/>
      <c r="G8" s="130"/>
      <c r="H8" s="130"/>
      <c r="I8" s="130"/>
      <c r="J8" s="130"/>
      <c r="K8" s="130"/>
      <c r="L8" s="61"/>
      <c r="M8" s="56" t="s">
        <v>7</v>
      </c>
    </row>
    <row r="9" spans="1:23" ht="44.4" customHeight="1">
      <c r="A9" s="17"/>
      <c r="B9" s="52"/>
      <c r="C9" s="66"/>
      <c r="D9" s="129" t="s">
        <v>120</v>
      </c>
      <c r="E9" s="130"/>
      <c r="F9" s="130"/>
      <c r="G9" s="130"/>
      <c r="H9" s="130"/>
      <c r="I9" s="130"/>
      <c r="J9" s="130"/>
      <c r="K9" s="130"/>
      <c r="L9" s="61"/>
      <c r="M9" s="56" t="s">
        <v>8</v>
      </c>
    </row>
    <row r="10" spans="1:23" ht="14.4" customHeight="1" thickBot="1">
      <c r="A10" s="17"/>
      <c r="B10" s="52"/>
      <c r="C10" s="66"/>
      <c r="D10" s="129"/>
      <c r="E10" s="130"/>
      <c r="F10" s="130"/>
      <c r="G10" s="130"/>
      <c r="H10" s="130"/>
      <c r="I10" s="130"/>
      <c r="J10" s="130"/>
      <c r="K10" s="130"/>
      <c r="L10" s="61"/>
    </row>
    <row r="11" spans="1:23" ht="15" thickBot="1">
      <c r="C11" s="132" t="s">
        <v>53</v>
      </c>
      <c r="D11" s="133"/>
      <c r="E11" s="133"/>
      <c r="F11" s="133"/>
      <c r="G11" s="133"/>
      <c r="H11" s="133"/>
      <c r="I11" s="133"/>
      <c r="J11" s="133"/>
      <c r="K11" s="133"/>
      <c r="L11" s="133"/>
      <c r="M11" s="134"/>
    </row>
    <row r="12" spans="1:23"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1:23" ht="16.8" customHeight="1">
      <c r="C13" s="66"/>
      <c r="D13" s="129" t="s">
        <v>145</v>
      </c>
      <c r="E13" s="130"/>
      <c r="F13" s="130"/>
      <c r="G13" s="130"/>
      <c r="H13" s="130"/>
      <c r="I13" s="130"/>
      <c r="J13" s="130"/>
      <c r="K13" s="130"/>
      <c r="L13" s="61"/>
      <c r="M13" s="56" t="s">
        <v>6</v>
      </c>
    </row>
    <row r="14" spans="1:23" ht="20.399999999999999" customHeight="1">
      <c r="C14" s="66"/>
      <c r="D14" s="129" t="s">
        <v>146</v>
      </c>
      <c r="E14" s="130"/>
      <c r="F14" s="130"/>
      <c r="G14" s="130"/>
      <c r="H14" s="130"/>
      <c r="I14" s="130"/>
      <c r="J14" s="130"/>
      <c r="K14" s="130"/>
      <c r="L14" s="61"/>
      <c r="M14" s="56" t="s">
        <v>7</v>
      </c>
    </row>
    <row r="15" spans="1:23" ht="16.8" customHeight="1">
      <c r="C15" s="66"/>
      <c r="D15" s="129" t="s">
        <v>229</v>
      </c>
      <c r="E15" s="130"/>
      <c r="F15" s="130"/>
      <c r="G15" s="130"/>
      <c r="H15" s="130"/>
      <c r="I15" s="130"/>
      <c r="J15" s="130"/>
      <c r="K15" s="130"/>
      <c r="L15" s="61"/>
      <c r="M15" s="56" t="s">
        <v>8</v>
      </c>
    </row>
    <row r="16" spans="1:23" ht="15" thickBot="1"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</row>
    <row r="17" spans="2:23" ht="15" customHeight="1" thickBot="1">
      <c r="B17" s="43"/>
      <c r="C17" s="132" t="s">
        <v>68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4"/>
      <c r="N17" s="43"/>
      <c r="O17" s="43"/>
      <c r="P17" s="43"/>
      <c r="Q17" s="43"/>
      <c r="R17" s="43"/>
      <c r="S17" s="43"/>
      <c r="T17" s="43"/>
      <c r="U17" s="43"/>
      <c r="V17" s="43"/>
      <c r="W17" s="43"/>
    </row>
    <row r="18" spans="2:23">
      <c r="B18" s="43"/>
      <c r="C18" s="57"/>
      <c r="D18" s="57"/>
      <c r="E18" s="57"/>
      <c r="F18" s="57"/>
      <c r="G18" s="57"/>
      <c r="H18" s="57"/>
      <c r="I18" s="57"/>
      <c r="J18" s="57"/>
      <c r="K18" s="131" t="s">
        <v>225</v>
      </c>
      <c r="L18" s="131"/>
      <c r="M18" s="131"/>
      <c r="N18" s="43"/>
      <c r="O18" s="43"/>
      <c r="P18" s="43"/>
      <c r="Q18" s="43"/>
      <c r="R18" s="43"/>
      <c r="S18" s="43"/>
      <c r="T18" s="43"/>
      <c r="U18" s="43"/>
      <c r="V18" s="43"/>
      <c r="W18" s="43"/>
    </row>
    <row r="19" spans="2:23" ht="31.2" customHeight="1">
      <c r="B19" s="43"/>
      <c r="C19" s="60"/>
      <c r="D19" s="129" t="s">
        <v>162</v>
      </c>
      <c r="E19" s="130"/>
      <c r="F19" s="130"/>
      <c r="G19" s="130"/>
      <c r="H19" s="130"/>
      <c r="I19" s="130"/>
      <c r="J19" s="130"/>
      <c r="K19" s="130"/>
      <c r="L19" s="61"/>
      <c r="M19" s="62" t="s">
        <v>83</v>
      </c>
      <c r="N19" s="43"/>
      <c r="O19" s="43"/>
      <c r="P19" s="43"/>
      <c r="Q19" s="43"/>
      <c r="R19" s="43"/>
      <c r="S19" s="43"/>
      <c r="T19" s="43"/>
      <c r="U19" s="43"/>
      <c r="V19" s="43"/>
      <c r="W19" s="43"/>
    </row>
    <row r="20" spans="2:23" ht="64.2" customHeight="1">
      <c r="B20" s="43"/>
      <c r="C20" s="60"/>
      <c r="D20" s="129" t="s">
        <v>184</v>
      </c>
      <c r="E20" s="130"/>
      <c r="F20" s="130"/>
      <c r="G20" s="130"/>
      <c r="H20" s="130"/>
      <c r="I20" s="130"/>
      <c r="J20" s="130"/>
      <c r="K20" s="130"/>
      <c r="L20" s="61"/>
      <c r="M20" s="62" t="s">
        <v>83</v>
      </c>
      <c r="N20" s="43"/>
      <c r="O20" s="43"/>
      <c r="P20" s="43"/>
      <c r="Q20" s="43"/>
      <c r="R20" s="43"/>
      <c r="S20" s="43"/>
      <c r="T20" s="43"/>
      <c r="U20" s="43"/>
      <c r="V20" s="43"/>
      <c r="W20" s="43"/>
    </row>
    <row r="21" spans="2:23" ht="14.4" customHeight="1">
      <c r="B21" s="43"/>
      <c r="C21" s="53" t="s">
        <v>147</v>
      </c>
      <c r="D21" s="129" t="s">
        <v>148</v>
      </c>
      <c r="E21" s="130"/>
      <c r="F21" s="130"/>
      <c r="G21" s="130"/>
      <c r="H21" s="130"/>
      <c r="I21" s="130"/>
      <c r="J21" s="130"/>
      <c r="K21" s="130"/>
      <c r="L21" s="57"/>
      <c r="M21" s="57"/>
      <c r="N21" s="43"/>
      <c r="O21" s="43"/>
      <c r="P21" s="43"/>
      <c r="Q21" s="43"/>
      <c r="R21" s="43"/>
      <c r="S21" s="43"/>
      <c r="T21" s="43"/>
      <c r="U21" s="43"/>
      <c r="V21" s="43"/>
      <c r="W21" s="43"/>
    </row>
    <row r="22" spans="2:23" ht="14.4" customHeight="1">
      <c r="B22" s="43"/>
      <c r="C22" s="66"/>
      <c r="D22" s="129" t="s">
        <v>159</v>
      </c>
      <c r="E22" s="130"/>
      <c r="F22" s="130"/>
      <c r="G22" s="130"/>
      <c r="H22" s="130"/>
      <c r="I22" s="130"/>
      <c r="J22" s="130"/>
      <c r="K22" s="130"/>
      <c r="M22" s="65" t="s">
        <v>83</v>
      </c>
      <c r="N22" s="43"/>
      <c r="O22" s="43"/>
      <c r="P22" s="43"/>
      <c r="Q22" s="43"/>
      <c r="R22" s="43"/>
      <c r="S22" s="43"/>
      <c r="T22" s="43"/>
      <c r="U22" s="43"/>
      <c r="V22" s="43"/>
      <c r="W22" s="43"/>
    </row>
    <row r="23" spans="2:23" ht="14.4" customHeight="1">
      <c r="B23" s="43"/>
      <c r="C23" s="66"/>
      <c r="D23" s="129" t="s">
        <v>157</v>
      </c>
      <c r="E23" s="130"/>
      <c r="F23" s="130"/>
      <c r="G23" s="130"/>
      <c r="H23" s="130"/>
      <c r="I23" s="130"/>
      <c r="J23" s="130"/>
      <c r="K23" s="130"/>
      <c r="M23" s="65" t="s">
        <v>226</v>
      </c>
      <c r="N23" s="43"/>
      <c r="O23" s="43"/>
      <c r="P23" s="43"/>
      <c r="Q23" s="43"/>
      <c r="R23" s="43"/>
      <c r="S23" s="43"/>
      <c r="T23" s="43"/>
      <c r="U23" s="43"/>
      <c r="V23" s="43"/>
      <c r="W23" s="43"/>
    </row>
    <row r="24" spans="2:23" ht="14.4" customHeight="1">
      <c r="B24" s="43"/>
      <c r="C24" s="66"/>
      <c r="D24" s="129" t="s">
        <v>158</v>
      </c>
      <c r="E24" s="130"/>
      <c r="F24" s="130"/>
      <c r="G24" s="130"/>
      <c r="H24" s="130"/>
      <c r="I24" s="130"/>
      <c r="J24" s="130"/>
      <c r="K24" s="130"/>
      <c r="M24" s="65" t="s">
        <v>227</v>
      </c>
      <c r="N24" s="43"/>
      <c r="O24" s="43"/>
      <c r="P24" s="43"/>
      <c r="Q24" s="43"/>
      <c r="R24" s="43"/>
      <c r="S24" s="43"/>
      <c r="T24" s="43"/>
      <c r="U24" s="43"/>
      <c r="V24" s="43"/>
      <c r="W24" s="43"/>
    </row>
    <row r="25" spans="2:23" ht="14.4" customHeight="1">
      <c r="B25" s="43"/>
      <c r="C25" s="58" t="s">
        <v>149</v>
      </c>
      <c r="D25" s="129" t="s">
        <v>150</v>
      </c>
      <c r="E25" s="130"/>
      <c r="F25" s="130"/>
      <c r="G25" s="130"/>
      <c r="H25" s="130"/>
      <c r="I25" s="130"/>
      <c r="J25" s="130"/>
      <c r="K25" s="130"/>
      <c r="L25" s="61"/>
      <c r="M25" s="56"/>
      <c r="N25" s="43"/>
      <c r="O25" s="43"/>
      <c r="P25" s="43"/>
      <c r="Q25" s="43"/>
      <c r="R25" s="43"/>
      <c r="S25" s="43"/>
      <c r="T25" s="43"/>
      <c r="U25" s="43"/>
      <c r="V25" s="43"/>
      <c r="W25" s="43"/>
    </row>
    <row r="26" spans="2:23" ht="14.4" customHeight="1">
      <c r="B26" s="43"/>
      <c r="C26" s="58"/>
      <c r="D26" s="129" t="s">
        <v>156</v>
      </c>
      <c r="E26" s="130"/>
      <c r="F26" s="130"/>
      <c r="G26" s="130"/>
      <c r="H26" s="130"/>
      <c r="I26" s="130"/>
      <c r="J26" s="130"/>
      <c r="K26" s="130"/>
      <c r="M26" s="65" t="s">
        <v>83</v>
      </c>
      <c r="N26" s="43"/>
      <c r="O26" s="43"/>
      <c r="P26" s="43"/>
      <c r="Q26" s="43"/>
      <c r="R26" s="43"/>
      <c r="S26" s="43"/>
      <c r="T26" s="43"/>
      <c r="U26" s="43"/>
      <c r="V26" s="43"/>
      <c r="W26" s="43"/>
    </row>
    <row r="27" spans="2:23" ht="14.4" customHeight="1">
      <c r="B27" s="43"/>
      <c r="C27" s="58"/>
      <c r="D27" s="129" t="s">
        <v>157</v>
      </c>
      <c r="E27" s="130"/>
      <c r="F27" s="130"/>
      <c r="G27" s="130"/>
      <c r="H27" s="130"/>
      <c r="I27" s="130"/>
      <c r="J27" s="130"/>
      <c r="K27" s="130"/>
      <c r="M27" s="65" t="s">
        <v>226</v>
      </c>
      <c r="N27" s="43"/>
      <c r="O27" s="43"/>
      <c r="P27" s="43"/>
      <c r="Q27" s="43"/>
      <c r="R27" s="43"/>
      <c r="S27" s="43"/>
      <c r="T27" s="43"/>
      <c r="U27" s="43"/>
      <c r="V27" s="43"/>
      <c r="W27" s="43"/>
    </row>
    <row r="28" spans="2:23">
      <c r="B28" s="43"/>
      <c r="C28" s="58"/>
      <c r="D28" s="129" t="s">
        <v>158</v>
      </c>
      <c r="E28" s="130"/>
      <c r="F28" s="130"/>
      <c r="G28" s="130"/>
      <c r="H28" s="130"/>
      <c r="I28" s="130"/>
      <c r="J28" s="130"/>
      <c r="K28" s="130"/>
      <c r="M28" s="65" t="s">
        <v>227</v>
      </c>
      <c r="N28" s="43"/>
      <c r="O28" s="43"/>
      <c r="P28" s="43"/>
      <c r="Q28" s="43"/>
      <c r="R28" s="43"/>
      <c r="S28" s="43"/>
      <c r="T28" s="43"/>
      <c r="U28" s="43"/>
      <c r="V28" s="43"/>
      <c r="W28" s="43"/>
    </row>
    <row r="29" spans="2:23" ht="46.2" customHeight="1">
      <c r="B29" s="43"/>
      <c r="K29" s="54" t="s">
        <v>84</v>
      </c>
      <c r="L29" s="135" t="s">
        <v>161</v>
      </c>
      <c r="M29" s="135"/>
      <c r="N29" s="43"/>
      <c r="O29" s="43"/>
      <c r="P29" s="43"/>
      <c r="Q29" s="43"/>
      <c r="R29" s="43"/>
      <c r="S29" s="43"/>
      <c r="T29" s="43"/>
      <c r="U29" s="43"/>
      <c r="V29" s="43"/>
      <c r="W29" s="43"/>
    </row>
    <row r="30" spans="2:23" ht="15" thickBot="1">
      <c r="B30" s="43"/>
      <c r="K30" s="54"/>
      <c r="L30" s="54"/>
      <c r="M30" s="54"/>
      <c r="N30" s="43"/>
      <c r="O30" s="43"/>
      <c r="P30" s="43"/>
      <c r="Q30" s="43"/>
      <c r="R30" s="43"/>
      <c r="S30" s="43"/>
      <c r="T30" s="43"/>
      <c r="U30" s="43"/>
      <c r="V30" s="43"/>
      <c r="W30" s="43"/>
    </row>
    <row r="31" spans="2:23" ht="15" thickBot="1">
      <c r="B31" s="43"/>
      <c r="C31" s="132" t="s">
        <v>60</v>
      </c>
      <c r="D31" s="133"/>
      <c r="E31" s="133"/>
      <c r="F31" s="133"/>
      <c r="G31" s="133"/>
      <c r="H31" s="133"/>
      <c r="I31" s="133"/>
      <c r="J31" s="133"/>
      <c r="K31" s="133"/>
      <c r="L31" s="133"/>
      <c r="M31" s="134"/>
      <c r="N31" s="43"/>
      <c r="O31" s="43"/>
      <c r="P31" s="43"/>
      <c r="Q31" s="43"/>
    </row>
    <row r="32" spans="2:23">
      <c r="B32" s="43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43"/>
      <c r="O32" s="43"/>
      <c r="P32" s="43"/>
      <c r="Q32" s="43"/>
    </row>
    <row r="33" spans="2:17" ht="33" customHeight="1">
      <c r="B33" s="43"/>
      <c r="C33" s="60"/>
      <c r="D33" s="129" t="s">
        <v>142</v>
      </c>
      <c r="E33" s="130"/>
      <c r="F33" s="130"/>
      <c r="G33" s="130"/>
      <c r="H33" s="130"/>
      <c r="I33" s="130"/>
      <c r="J33" s="130"/>
      <c r="K33" s="130"/>
      <c r="L33" s="61"/>
      <c r="M33" s="56" t="s">
        <v>6</v>
      </c>
      <c r="N33" s="43"/>
      <c r="O33" s="43"/>
      <c r="P33" s="43"/>
      <c r="Q33" s="43"/>
    </row>
    <row r="34" spans="2:17" ht="27.6" customHeight="1">
      <c r="B34" s="43"/>
      <c r="C34" s="60"/>
      <c r="D34" s="129" t="s">
        <v>143</v>
      </c>
      <c r="E34" s="130"/>
      <c r="F34" s="130"/>
      <c r="G34" s="130"/>
      <c r="H34" s="130"/>
      <c r="I34" s="130"/>
      <c r="J34" s="130"/>
      <c r="K34" s="130"/>
      <c r="L34" s="61"/>
      <c r="M34" s="56" t="s">
        <v>7</v>
      </c>
      <c r="N34" s="43"/>
      <c r="O34" s="43"/>
      <c r="P34" s="43"/>
      <c r="Q34" s="43"/>
    </row>
    <row r="35" spans="2:17" ht="30.6" customHeight="1">
      <c r="C35" s="60"/>
      <c r="D35" s="129" t="s">
        <v>144</v>
      </c>
      <c r="E35" s="130"/>
      <c r="F35" s="130"/>
      <c r="G35" s="130"/>
      <c r="H35" s="130"/>
      <c r="I35" s="130"/>
      <c r="J35" s="130"/>
      <c r="K35" s="130"/>
      <c r="L35" s="61"/>
      <c r="M35" s="56" t="s">
        <v>8</v>
      </c>
    </row>
    <row r="36" spans="2:17" ht="15" thickBot="1">
      <c r="C36" s="43"/>
      <c r="D36" s="43"/>
      <c r="E36" s="43"/>
      <c r="F36" s="43"/>
      <c r="G36" s="43"/>
      <c r="H36" s="43"/>
      <c r="I36" s="43"/>
      <c r="J36" s="43"/>
      <c r="K36" s="54"/>
      <c r="L36" s="54"/>
      <c r="M36" s="54"/>
    </row>
    <row r="37" spans="2:17" ht="15" thickBot="1">
      <c r="C37" s="132" t="s">
        <v>69</v>
      </c>
      <c r="D37" s="133"/>
      <c r="E37" s="133"/>
      <c r="F37" s="133"/>
      <c r="G37" s="133"/>
      <c r="H37" s="133"/>
      <c r="I37" s="133"/>
      <c r="J37" s="133"/>
      <c r="K37" s="133"/>
      <c r="L37" s="133"/>
      <c r="M37" s="134"/>
    </row>
    <row r="38" spans="2:17">
      <c r="C38" s="57"/>
      <c r="D38" s="57"/>
      <c r="E38" s="57"/>
      <c r="F38" s="57"/>
      <c r="G38" s="57"/>
      <c r="H38" s="57"/>
      <c r="I38" s="57"/>
      <c r="J38" s="57"/>
      <c r="K38" s="131" t="s">
        <v>225</v>
      </c>
      <c r="L38" s="131"/>
      <c r="M38" s="131"/>
    </row>
    <row r="39" spans="2:17" ht="32.4" customHeight="1">
      <c r="C39" s="57"/>
      <c r="D39" s="129" t="s">
        <v>160</v>
      </c>
      <c r="E39" s="130"/>
      <c r="F39" s="130"/>
      <c r="G39" s="130"/>
      <c r="H39" s="130"/>
      <c r="I39" s="130"/>
      <c r="J39" s="130"/>
      <c r="K39" s="130"/>
      <c r="L39" s="57"/>
      <c r="M39" s="62" t="s">
        <v>83</v>
      </c>
    </row>
    <row r="40" spans="2:17">
      <c r="C40" s="53" t="s">
        <v>147</v>
      </c>
      <c r="D40" s="129" t="s">
        <v>148</v>
      </c>
      <c r="E40" s="130"/>
      <c r="F40" s="130"/>
      <c r="G40" s="130"/>
      <c r="H40" s="130"/>
      <c r="I40" s="130"/>
      <c r="J40" s="130"/>
      <c r="K40" s="130"/>
      <c r="L40" s="57"/>
      <c r="M40" s="57"/>
    </row>
    <row r="41" spans="2:17">
      <c r="C41" s="66"/>
      <c r="D41" s="129" t="s">
        <v>159</v>
      </c>
      <c r="E41" s="130"/>
      <c r="F41" s="130"/>
      <c r="G41" s="130"/>
      <c r="H41" s="130"/>
      <c r="I41" s="130"/>
      <c r="J41" s="130"/>
      <c r="K41" s="130"/>
      <c r="M41" s="65" t="s">
        <v>83</v>
      </c>
    </row>
    <row r="42" spans="2:17">
      <c r="C42" s="66"/>
      <c r="D42" s="129" t="s">
        <v>157</v>
      </c>
      <c r="E42" s="130"/>
      <c r="F42" s="130"/>
      <c r="G42" s="130"/>
      <c r="H42" s="130"/>
      <c r="I42" s="130"/>
      <c r="J42" s="130"/>
      <c r="K42" s="130"/>
      <c r="M42" s="65" t="s">
        <v>226</v>
      </c>
    </row>
    <row r="43" spans="2:17">
      <c r="C43" s="66"/>
      <c r="D43" s="129" t="s">
        <v>158</v>
      </c>
      <c r="E43" s="130"/>
      <c r="F43" s="130"/>
      <c r="G43" s="130"/>
      <c r="H43" s="130"/>
      <c r="I43" s="130"/>
      <c r="J43" s="130"/>
      <c r="K43" s="130"/>
      <c r="M43" s="65" t="s">
        <v>227</v>
      </c>
    </row>
    <row r="44" spans="2:17">
      <c r="C44" s="58" t="s">
        <v>149</v>
      </c>
      <c r="D44" s="63" t="s">
        <v>150</v>
      </c>
      <c r="E44" s="62"/>
      <c r="F44" s="62"/>
      <c r="G44" s="62"/>
      <c r="H44" s="62"/>
      <c r="I44" s="62"/>
      <c r="J44" s="62"/>
      <c r="K44" s="62"/>
      <c r="L44" s="61"/>
      <c r="M44" s="56"/>
    </row>
    <row r="45" spans="2:17">
      <c r="C45" s="58"/>
      <c r="D45" s="129" t="s">
        <v>156</v>
      </c>
      <c r="E45" s="130"/>
      <c r="F45" s="130"/>
      <c r="G45" s="130"/>
      <c r="H45" s="130"/>
      <c r="I45" s="130"/>
      <c r="J45" s="130"/>
      <c r="K45" s="130"/>
      <c r="M45" s="65" t="s">
        <v>83</v>
      </c>
    </row>
    <row r="46" spans="2:17" ht="14.4" customHeight="1">
      <c r="C46" s="58"/>
      <c r="D46" s="129" t="s">
        <v>157</v>
      </c>
      <c r="E46" s="130"/>
      <c r="F46" s="130"/>
      <c r="G46" s="130"/>
      <c r="H46" s="130"/>
      <c r="I46" s="130"/>
      <c r="J46" s="130"/>
      <c r="K46" s="130"/>
      <c r="M46" s="65" t="s">
        <v>226</v>
      </c>
    </row>
    <row r="47" spans="2:17" ht="14.4" customHeight="1">
      <c r="C47" s="58"/>
      <c r="D47" s="129" t="s">
        <v>158</v>
      </c>
      <c r="E47" s="130"/>
      <c r="F47" s="130"/>
      <c r="G47" s="130"/>
      <c r="H47" s="130"/>
      <c r="I47" s="130"/>
      <c r="J47" s="130"/>
      <c r="K47" s="130"/>
      <c r="M47" s="65" t="s">
        <v>227</v>
      </c>
    </row>
    <row r="48" spans="2:17">
      <c r="C48" s="58" t="s">
        <v>151</v>
      </c>
      <c r="D48" s="63" t="s">
        <v>152</v>
      </c>
      <c r="E48" s="62"/>
      <c r="F48" s="62"/>
      <c r="G48" s="62"/>
      <c r="H48" s="62"/>
      <c r="I48" s="62"/>
      <c r="J48" s="62"/>
      <c r="K48" s="62"/>
      <c r="L48" s="61"/>
      <c r="M48" s="56"/>
    </row>
    <row r="49" spans="4:13" ht="14.4" customHeight="1">
      <c r="D49" s="129" t="s">
        <v>155</v>
      </c>
      <c r="E49" s="130"/>
      <c r="F49" s="130"/>
      <c r="G49" s="130"/>
      <c r="H49" s="130"/>
      <c r="I49" s="130"/>
      <c r="J49" s="130"/>
      <c r="K49" s="130"/>
      <c r="M49" s="65" t="s">
        <v>83</v>
      </c>
    </row>
    <row r="50" spans="4:13">
      <c r="D50" s="129" t="s">
        <v>154</v>
      </c>
      <c r="E50" s="130"/>
      <c r="F50" s="130"/>
      <c r="G50" s="130"/>
      <c r="H50" s="130"/>
      <c r="I50" s="130"/>
      <c r="J50" s="130"/>
      <c r="K50" s="130"/>
      <c r="M50" s="65" t="s">
        <v>226</v>
      </c>
    </row>
    <row r="51" spans="4:13" ht="13.8" customHeight="1">
      <c r="D51" s="129" t="s">
        <v>153</v>
      </c>
      <c r="E51" s="130"/>
      <c r="F51" s="130"/>
      <c r="G51" s="130"/>
      <c r="H51" s="130"/>
      <c r="I51" s="130"/>
      <c r="J51" s="130"/>
      <c r="K51" s="130"/>
      <c r="M51" s="65" t="s">
        <v>227</v>
      </c>
    </row>
    <row r="52" spans="4:13" ht="52.8" customHeight="1">
      <c r="K52" s="54" t="s">
        <v>84</v>
      </c>
      <c r="L52" s="135" t="s">
        <v>223</v>
      </c>
      <c r="M52" s="135"/>
    </row>
  </sheetData>
  <sheetProtection password="C1EC" sheet="1" objects="1" scenarios="1"/>
  <mergeCells count="40">
    <mergeCell ref="L52:M52"/>
    <mergeCell ref="D21:K21"/>
    <mergeCell ref="D22:K22"/>
    <mergeCell ref="D23:K23"/>
    <mergeCell ref="D24:K24"/>
    <mergeCell ref="D26:K26"/>
    <mergeCell ref="D27:K27"/>
    <mergeCell ref="D28:K28"/>
    <mergeCell ref="L29:M29"/>
    <mergeCell ref="D25:K25"/>
    <mergeCell ref="K38:M38"/>
    <mergeCell ref="D49:K49"/>
    <mergeCell ref="D50:K50"/>
    <mergeCell ref="D51:K51"/>
    <mergeCell ref="D45:K45"/>
    <mergeCell ref="D46:K46"/>
    <mergeCell ref="D47:K47"/>
    <mergeCell ref="C11:M11"/>
    <mergeCell ref="D13:K13"/>
    <mergeCell ref="D14:K14"/>
    <mergeCell ref="D15:K15"/>
    <mergeCell ref="C37:M37"/>
    <mergeCell ref="D39:K39"/>
    <mergeCell ref="D41:K41"/>
    <mergeCell ref="D40:K40"/>
    <mergeCell ref="K18:M18"/>
    <mergeCell ref="D42:K42"/>
    <mergeCell ref="D43:K43"/>
    <mergeCell ref="D10:K10"/>
    <mergeCell ref="D33:K33"/>
    <mergeCell ref="D34:K34"/>
    <mergeCell ref="D35:K35"/>
    <mergeCell ref="C5:M5"/>
    <mergeCell ref="C17:M17"/>
    <mergeCell ref="D7:K7"/>
    <mergeCell ref="D8:K8"/>
    <mergeCell ref="D9:K9"/>
    <mergeCell ref="C31:M31"/>
    <mergeCell ref="D19:K19"/>
    <mergeCell ref="D20:K2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38"/>
  <sheetViews>
    <sheetView showGridLines="0" zoomScale="70" zoomScaleNormal="70" workbookViewId="0">
      <selection activeCell="B2" sqref="B2:Q2"/>
    </sheetView>
  </sheetViews>
  <sheetFormatPr baseColWidth="10" defaultRowHeight="14.4"/>
  <cols>
    <col min="1" max="10" width="11.5546875" style="63"/>
    <col min="11" max="11" width="14.109375" style="63" customWidth="1"/>
    <col min="12" max="16384" width="11.5546875" style="63"/>
  </cols>
  <sheetData>
    <row r="1" spans="1:23" ht="15" thickBot="1"/>
    <row r="2" spans="1:23" ht="18.600000000000001" thickBot="1">
      <c r="B2" s="39" t="str">
        <f>'Panel Control MA'!B71</f>
        <v>MA.3.1</v>
      </c>
      <c r="C2" s="38" t="str">
        <f>'Panel Control MA'!C71</f>
        <v>Smart City y reducción de emisiones de GEI</v>
      </c>
      <c r="D2" s="37"/>
      <c r="E2" s="37"/>
      <c r="F2" s="40"/>
      <c r="G2" s="36"/>
      <c r="H2" s="36"/>
      <c r="I2" s="36"/>
      <c r="J2" s="36"/>
      <c r="K2" s="36"/>
      <c r="L2" s="36"/>
      <c r="M2" s="36"/>
      <c r="N2" s="36"/>
      <c r="O2" s="75"/>
      <c r="P2" s="75"/>
      <c r="Q2" s="76"/>
    </row>
    <row r="3" spans="1:23">
      <c r="B3" s="51"/>
      <c r="C3" s="51"/>
      <c r="D3" s="51"/>
      <c r="E3" s="51"/>
      <c r="F3" s="51"/>
      <c r="G3" s="43"/>
      <c r="H3" s="43"/>
      <c r="I3" s="43"/>
      <c r="J3" s="43"/>
      <c r="K3" s="43"/>
      <c r="L3" s="43"/>
      <c r="M3" s="43"/>
      <c r="N3" s="43"/>
    </row>
    <row r="4" spans="1:23" ht="15" thickBot="1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S4" s="43"/>
      <c r="T4" s="43"/>
      <c r="U4" s="43"/>
      <c r="V4" s="43"/>
      <c r="W4" s="43"/>
    </row>
    <row r="5" spans="1:23" ht="15" thickBot="1">
      <c r="A5" s="17"/>
      <c r="B5" s="52"/>
      <c r="C5" s="132" t="s">
        <v>61</v>
      </c>
      <c r="D5" s="133"/>
      <c r="E5" s="133"/>
      <c r="F5" s="133"/>
      <c r="G5" s="133"/>
      <c r="H5" s="133"/>
      <c r="I5" s="133"/>
      <c r="J5" s="133"/>
      <c r="K5" s="133"/>
      <c r="L5" s="133"/>
      <c r="M5" s="134"/>
    </row>
    <row r="6" spans="1:23">
      <c r="A6" s="17"/>
      <c r="B6" s="52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23" ht="14.4" customHeight="1">
      <c r="A7" s="17"/>
      <c r="B7" s="52"/>
      <c r="C7" s="58" t="s">
        <v>163</v>
      </c>
      <c r="D7" s="129" t="s">
        <v>164</v>
      </c>
      <c r="E7" s="130"/>
      <c r="F7" s="130"/>
      <c r="G7" s="130"/>
      <c r="H7" s="130"/>
      <c r="I7" s="130"/>
      <c r="J7" s="130"/>
      <c r="K7" s="130"/>
      <c r="L7" s="61"/>
      <c r="M7" s="56"/>
    </row>
    <row r="8" spans="1:23" ht="14.4" customHeight="1">
      <c r="A8" s="17"/>
      <c r="B8" s="52"/>
      <c r="C8" s="58"/>
      <c r="D8" s="129" t="s">
        <v>165</v>
      </c>
      <c r="E8" s="130"/>
      <c r="F8" s="130"/>
      <c r="G8" s="130"/>
      <c r="H8" s="130"/>
      <c r="I8" s="130"/>
      <c r="J8" s="130"/>
      <c r="K8" s="130"/>
      <c r="M8" s="56" t="s">
        <v>6</v>
      </c>
    </row>
    <row r="9" spans="1:23">
      <c r="A9" s="17"/>
      <c r="B9" s="52"/>
      <c r="C9" s="58"/>
      <c r="D9" s="129" t="s">
        <v>166</v>
      </c>
      <c r="E9" s="130"/>
      <c r="F9" s="130"/>
      <c r="G9" s="130"/>
      <c r="H9" s="130"/>
      <c r="I9" s="130"/>
      <c r="J9" s="130"/>
      <c r="K9" s="130"/>
      <c r="M9" s="56" t="s">
        <v>7</v>
      </c>
    </row>
    <row r="10" spans="1:23" ht="14.4" customHeight="1">
      <c r="A10" s="17"/>
      <c r="B10" s="52"/>
      <c r="C10" s="58"/>
      <c r="D10" s="129" t="s">
        <v>167</v>
      </c>
      <c r="E10" s="130"/>
      <c r="F10" s="130"/>
      <c r="G10" s="130"/>
      <c r="H10" s="130"/>
      <c r="I10" s="130"/>
      <c r="J10" s="130"/>
      <c r="K10" s="130"/>
      <c r="M10" s="56" t="s">
        <v>8</v>
      </c>
    </row>
    <row r="11" spans="1:23" ht="14.4" customHeight="1" thickBot="1">
      <c r="A11" s="17"/>
      <c r="B11" s="52"/>
      <c r="C11" s="58"/>
      <c r="D11" s="59"/>
      <c r="E11" s="61"/>
      <c r="F11" s="61"/>
      <c r="G11" s="61"/>
      <c r="H11" s="61"/>
      <c r="I11" s="61"/>
      <c r="J11" s="61"/>
      <c r="K11" s="61"/>
      <c r="M11" s="56"/>
    </row>
    <row r="12" spans="1:23" ht="15" thickBot="1">
      <c r="C12" s="132" t="s">
        <v>75</v>
      </c>
      <c r="D12" s="133"/>
      <c r="E12" s="133"/>
      <c r="F12" s="133"/>
      <c r="G12" s="133"/>
      <c r="H12" s="133"/>
      <c r="I12" s="133"/>
      <c r="J12" s="133"/>
      <c r="K12" s="133"/>
      <c r="L12" s="133"/>
      <c r="M12" s="134"/>
    </row>
    <row r="13" spans="1:23">
      <c r="C13" s="57"/>
      <c r="D13" s="57"/>
      <c r="E13" s="57"/>
      <c r="F13" s="57"/>
      <c r="G13" s="57"/>
      <c r="H13" s="57"/>
      <c r="I13" s="57"/>
      <c r="J13" s="57"/>
      <c r="K13" s="131" t="s">
        <v>225</v>
      </c>
      <c r="L13" s="131"/>
      <c r="M13" s="131"/>
    </row>
    <row r="14" spans="1:23" ht="43.8" customHeight="1">
      <c r="C14" s="57"/>
      <c r="D14" s="129" t="s">
        <v>170</v>
      </c>
      <c r="E14" s="130"/>
      <c r="F14" s="130"/>
      <c r="G14" s="130"/>
      <c r="H14" s="130"/>
      <c r="I14" s="130"/>
      <c r="J14" s="130"/>
      <c r="K14" s="130"/>
      <c r="L14" s="57"/>
      <c r="M14" s="62" t="s">
        <v>83</v>
      </c>
    </row>
    <row r="15" spans="1:23" ht="20.399999999999999" customHeight="1">
      <c r="C15" s="57"/>
      <c r="D15" s="129" t="s">
        <v>171</v>
      </c>
      <c r="E15" s="130"/>
      <c r="F15" s="130"/>
      <c r="G15" s="130"/>
      <c r="H15" s="130"/>
      <c r="I15" s="130"/>
      <c r="J15" s="130"/>
      <c r="K15" s="130"/>
      <c r="L15" s="57"/>
      <c r="M15" s="62" t="s">
        <v>83</v>
      </c>
    </row>
    <row r="16" spans="1:23" ht="28.2" customHeight="1">
      <c r="C16" s="57"/>
      <c r="D16" s="129" t="s">
        <v>175</v>
      </c>
      <c r="E16" s="130"/>
      <c r="F16" s="130"/>
      <c r="G16" s="130"/>
      <c r="H16" s="130"/>
      <c r="I16" s="130"/>
      <c r="J16" s="130"/>
      <c r="K16" s="130"/>
      <c r="L16" s="57"/>
      <c r="M16" s="62" t="s">
        <v>83</v>
      </c>
    </row>
    <row r="17" spans="2:23" ht="35.4" customHeight="1">
      <c r="C17" s="57"/>
      <c r="D17" s="129" t="s">
        <v>179</v>
      </c>
      <c r="E17" s="130"/>
      <c r="F17" s="130"/>
      <c r="G17" s="130"/>
      <c r="H17" s="130"/>
      <c r="I17" s="130"/>
      <c r="J17" s="130"/>
      <c r="K17" s="130"/>
      <c r="L17" s="57"/>
      <c r="M17" s="62" t="s">
        <v>83</v>
      </c>
    </row>
    <row r="18" spans="2:23">
      <c r="C18" s="58" t="s">
        <v>168</v>
      </c>
      <c r="D18" s="129" t="s">
        <v>169</v>
      </c>
      <c r="E18" s="130"/>
      <c r="F18" s="130"/>
      <c r="G18" s="130"/>
      <c r="H18" s="130"/>
      <c r="I18" s="130"/>
      <c r="J18" s="130"/>
      <c r="K18" s="130"/>
      <c r="L18" s="61"/>
      <c r="M18" s="56"/>
    </row>
    <row r="19" spans="2:23">
      <c r="C19" s="58"/>
      <c r="D19" s="129" t="s">
        <v>172</v>
      </c>
      <c r="E19" s="130"/>
      <c r="F19" s="130"/>
      <c r="G19" s="130"/>
      <c r="H19" s="130"/>
      <c r="I19" s="130"/>
      <c r="J19" s="130"/>
      <c r="K19" s="130"/>
      <c r="M19" s="65" t="s">
        <v>83</v>
      </c>
    </row>
    <row r="20" spans="2:23">
      <c r="C20" s="58"/>
      <c r="D20" s="129" t="s">
        <v>174</v>
      </c>
      <c r="E20" s="130"/>
      <c r="F20" s="130"/>
      <c r="G20" s="130"/>
      <c r="H20" s="130"/>
      <c r="I20" s="130"/>
      <c r="J20" s="130"/>
      <c r="K20" s="130"/>
      <c r="M20" s="65" t="s">
        <v>226</v>
      </c>
    </row>
    <row r="21" spans="2:23">
      <c r="B21" s="43"/>
      <c r="C21" s="58"/>
      <c r="D21" s="129" t="s">
        <v>173</v>
      </c>
      <c r="E21" s="130"/>
      <c r="F21" s="130"/>
      <c r="G21" s="130"/>
      <c r="H21" s="130"/>
      <c r="I21" s="130"/>
      <c r="J21" s="130"/>
      <c r="K21" s="130"/>
      <c r="M21" s="65" t="s">
        <v>227</v>
      </c>
      <c r="N21" s="43"/>
      <c r="O21" s="43"/>
      <c r="P21" s="43"/>
      <c r="Q21" s="43"/>
      <c r="R21" s="43"/>
      <c r="S21" s="43"/>
      <c r="T21" s="43"/>
      <c r="U21" s="43"/>
      <c r="V21" s="43"/>
      <c r="W21" s="43"/>
    </row>
    <row r="22" spans="2:23" ht="48" customHeight="1">
      <c r="B22" s="43"/>
      <c r="C22" s="58"/>
      <c r="D22" s="59"/>
      <c r="E22" s="61"/>
      <c r="F22" s="61"/>
      <c r="G22" s="61"/>
      <c r="H22" s="61"/>
      <c r="I22" s="61"/>
      <c r="J22" s="61"/>
      <c r="K22" s="54" t="s">
        <v>84</v>
      </c>
      <c r="L22" s="135" t="s">
        <v>161</v>
      </c>
      <c r="M22" s="135"/>
      <c r="N22" s="43"/>
      <c r="O22" s="43"/>
      <c r="P22" s="43"/>
      <c r="Q22" s="43"/>
      <c r="R22" s="43"/>
      <c r="S22" s="43"/>
      <c r="T22" s="43"/>
      <c r="U22" s="43"/>
      <c r="V22" s="43"/>
      <c r="W22" s="43"/>
    </row>
    <row r="23" spans="2:23" ht="15" thickBot="1">
      <c r="B23" s="43"/>
      <c r="C23" s="58"/>
      <c r="D23" s="59"/>
      <c r="E23" s="61"/>
      <c r="F23" s="61"/>
      <c r="G23" s="61"/>
      <c r="H23" s="61"/>
      <c r="I23" s="61"/>
      <c r="J23" s="61"/>
      <c r="K23" s="61"/>
      <c r="M23" s="56"/>
      <c r="N23" s="43"/>
      <c r="O23" s="43"/>
      <c r="P23" s="43"/>
      <c r="Q23" s="43"/>
      <c r="R23" s="43"/>
      <c r="S23" s="43"/>
      <c r="T23" s="43"/>
      <c r="U23" s="43"/>
      <c r="V23" s="43"/>
      <c r="W23" s="43"/>
    </row>
    <row r="24" spans="2:23" ht="15" customHeight="1" thickBot="1">
      <c r="B24" s="43"/>
      <c r="C24" s="132" t="s">
        <v>76</v>
      </c>
      <c r="D24" s="133"/>
      <c r="E24" s="133"/>
      <c r="F24" s="133"/>
      <c r="G24" s="133"/>
      <c r="H24" s="133"/>
      <c r="I24" s="133"/>
      <c r="J24" s="133"/>
      <c r="K24" s="133"/>
      <c r="L24" s="133"/>
      <c r="M24" s="134"/>
      <c r="N24" s="43"/>
      <c r="O24" s="43"/>
      <c r="P24" s="43"/>
      <c r="Q24" s="43"/>
      <c r="R24" s="43"/>
      <c r="S24" s="43"/>
      <c r="T24" s="43"/>
      <c r="U24" s="43"/>
      <c r="V24" s="43"/>
      <c r="W24" s="43"/>
    </row>
    <row r="25" spans="2:23">
      <c r="B25" s="43"/>
      <c r="C25" s="57"/>
      <c r="D25" s="57"/>
      <c r="E25" s="57"/>
      <c r="F25" s="57"/>
      <c r="G25" s="57"/>
      <c r="H25" s="57"/>
      <c r="I25" s="57"/>
      <c r="J25" s="57"/>
      <c r="K25" s="131" t="s">
        <v>225</v>
      </c>
      <c r="L25" s="131"/>
      <c r="M25" s="131"/>
      <c r="N25" s="43"/>
      <c r="O25" s="43"/>
      <c r="P25" s="43"/>
      <c r="Q25" s="43"/>
      <c r="R25" s="43"/>
      <c r="S25" s="43"/>
      <c r="T25" s="43"/>
      <c r="U25" s="43"/>
      <c r="V25" s="43"/>
      <c r="W25" s="43"/>
    </row>
    <row r="26" spans="2:23">
      <c r="B26" s="43"/>
      <c r="C26" s="57"/>
      <c r="D26" s="67" t="s">
        <v>187</v>
      </c>
      <c r="E26" s="57"/>
      <c r="F26" s="57"/>
      <c r="G26" s="57"/>
      <c r="H26" s="57"/>
      <c r="I26" s="57"/>
      <c r="J26" s="57"/>
      <c r="K26" s="57"/>
      <c r="L26" s="57"/>
      <c r="M26" s="62" t="s">
        <v>83</v>
      </c>
      <c r="N26" s="43"/>
      <c r="O26" s="43"/>
      <c r="P26" s="43"/>
      <c r="Q26" s="43"/>
      <c r="R26" s="43"/>
      <c r="S26" s="43"/>
      <c r="T26" s="43"/>
      <c r="U26" s="43"/>
      <c r="V26" s="43"/>
      <c r="W26" s="43"/>
    </row>
    <row r="27" spans="2:23" ht="14.4" customHeight="1">
      <c r="B27" s="43"/>
      <c r="D27" s="129" t="s">
        <v>185</v>
      </c>
      <c r="E27" s="130"/>
      <c r="F27" s="130"/>
      <c r="G27" s="130"/>
      <c r="H27" s="130"/>
      <c r="I27" s="130"/>
      <c r="J27" s="130"/>
      <c r="K27" s="130"/>
      <c r="M27" s="62" t="s">
        <v>83</v>
      </c>
      <c r="N27" s="43"/>
      <c r="O27" s="43"/>
      <c r="P27" s="43"/>
      <c r="Q27" s="43"/>
      <c r="R27" s="43"/>
      <c r="S27" s="43"/>
      <c r="T27" s="43"/>
      <c r="U27" s="43"/>
      <c r="V27" s="43"/>
      <c r="W27" s="43"/>
    </row>
    <row r="28" spans="2:23" ht="14.4" customHeight="1">
      <c r="B28" s="43"/>
      <c r="D28" s="129" t="s">
        <v>188</v>
      </c>
      <c r="E28" s="130"/>
      <c r="F28" s="130"/>
      <c r="G28" s="130"/>
      <c r="H28" s="130"/>
      <c r="I28" s="130"/>
      <c r="J28" s="130"/>
      <c r="K28" s="130"/>
      <c r="M28" s="62" t="s">
        <v>83</v>
      </c>
      <c r="N28" s="43"/>
      <c r="O28" s="43"/>
      <c r="P28" s="43"/>
      <c r="Q28" s="43"/>
      <c r="R28" s="43"/>
      <c r="S28" s="43"/>
      <c r="T28" s="43"/>
      <c r="U28" s="43"/>
      <c r="V28" s="43"/>
      <c r="W28" s="43"/>
    </row>
    <row r="29" spans="2:23" ht="14.4" customHeight="1">
      <c r="B29" s="43"/>
      <c r="D29" s="129" t="s">
        <v>183</v>
      </c>
      <c r="E29" s="130"/>
      <c r="F29" s="130"/>
      <c r="G29" s="130"/>
      <c r="H29" s="130"/>
      <c r="I29" s="130"/>
      <c r="J29" s="130"/>
      <c r="K29" s="130"/>
      <c r="M29" s="62" t="s">
        <v>83</v>
      </c>
      <c r="N29" s="43"/>
      <c r="O29" s="43"/>
      <c r="P29" s="43"/>
      <c r="Q29" s="43"/>
      <c r="R29" s="43"/>
      <c r="S29" s="43"/>
      <c r="T29" s="43"/>
      <c r="U29" s="43"/>
      <c r="V29" s="43"/>
      <c r="W29" s="43"/>
    </row>
    <row r="30" spans="2:23">
      <c r="B30" s="43"/>
      <c r="D30" s="129" t="s">
        <v>186</v>
      </c>
      <c r="E30" s="130"/>
      <c r="F30" s="130"/>
      <c r="G30" s="130"/>
      <c r="H30" s="130"/>
      <c r="I30" s="130"/>
      <c r="J30" s="130"/>
      <c r="K30" s="130"/>
      <c r="M30" s="62" t="s">
        <v>83</v>
      </c>
      <c r="N30" s="43"/>
      <c r="O30" s="43"/>
      <c r="P30" s="43"/>
      <c r="Q30" s="43"/>
      <c r="R30" s="43"/>
      <c r="S30" s="43"/>
      <c r="T30" s="43"/>
      <c r="U30" s="43"/>
      <c r="V30" s="43"/>
      <c r="W30" s="43"/>
    </row>
    <row r="31" spans="2:23" ht="46.2" customHeight="1">
      <c r="B31" s="43"/>
      <c r="K31" s="54" t="s">
        <v>84</v>
      </c>
      <c r="L31" s="135" t="s">
        <v>189</v>
      </c>
      <c r="M31" s="135"/>
      <c r="N31" s="43"/>
      <c r="O31" s="43"/>
      <c r="P31" s="43"/>
      <c r="Q31" s="43"/>
      <c r="R31" s="43"/>
      <c r="S31" s="43"/>
      <c r="T31" s="43"/>
      <c r="U31" s="43"/>
      <c r="V31" s="43"/>
      <c r="W31" s="43"/>
    </row>
    <row r="32" spans="2:23" ht="15" thickBot="1">
      <c r="B32" s="43"/>
      <c r="K32" s="54"/>
      <c r="L32" s="54"/>
      <c r="M32" s="54"/>
      <c r="N32" s="43"/>
      <c r="O32" s="43"/>
      <c r="P32" s="43"/>
      <c r="Q32" s="43"/>
      <c r="R32" s="43"/>
      <c r="S32" s="43"/>
      <c r="T32" s="43"/>
      <c r="U32" s="43"/>
      <c r="V32" s="43"/>
      <c r="W32" s="43"/>
    </row>
    <row r="33" spans="2:17" ht="15" thickBot="1">
      <c r="B33" s="43"/>
      <c r="C33" s="132" t="s">
        <v>62</v>
      </c>
      <c r="D33" s="133"/>
      <c r="E33" s="133"/>
      <c r="F33" s="133"/>
      <c r="G33" s="133"/>
      <c r="H33" s="133"/>
      <c r="I33" s="133"/>
      <c r="J33" s="133"/>
      <c r="K33" s="133"/>
      <c r="L33" s="133"/>
      <c r="M33" s="134"/>
      <c r="N33" s="43"/>
      <c r="O33" s="43"/>
      <c r="P33" s="43"/>
      <c r="Q33" s="43"/>
    </row>
    <row r="34" spans="2:17">
      <c r="B34" s="43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43"/>
      <c r="O34" s="43"/>
      <c r="P34" s="43"/>
      <c r="Q34" s="43"/>
    </row>
    <row r="35" spans="2:17">
      <c r="B35" s="43"/>
      <c r="C35" s="60"/>
      <c r="D35" s="129" t="s">
        <v>180</v>
      </c>
      <c r="E35" s="130"/>
      <c r="F35" s="130"/>
      <c r="G35" s="130"/>
      <c r="H35" s="130"/>
      <c r="I35" s="130"/>
      <c r="J35" s="130"/>
      <c r="K35" s="130"/>
      <c r="L35" s="61"/>
      <c r="M35" s="56" t="s">
        <v>6</v>
      </c>
      <c r="N35" s="43"/>
      <c r="O35" s="43"/>
      <c r="P35" s="43"/>
      <c r="Q35" s="43"/>
    </row>
    <row r="36" spans="2:17">
      <c r="B36" s="43"/>
      <c r="C36" s="60"/>
      <c r="D36" s="129" t="s">
        <v>181</v>
      </c>
      <c r="E36" s="130"/>
      <c r="F36" s="130"/>
      <c r="G36" s="130"/>
      <c r="H36" s="130"/>
      <c r="I36" s="130"/>
      <c r="J36" s="130"/>
      <c r="K36" s="130"/>
      <c r="L36" s="61"/>
      <c r="M36" s="56" t="s">
        <v>7</v>
      </c>
      <c r="N36" s="43"/>
      <c r="O36" s="43"/>
      <c r="P36" s="43"/>
      <c r="Q36" s="43"/>
    </row>
    <row r="37" spans="2:17" ht="30.6" customHeight="1">
      <c r="C37" s="60"/>
      <c r="D37" s="129" t="s">
        <v>182</v>
      </c>
      <c r="E37" s="130"/>
      <c r="F37" s="130"/>
      <c r="G37" s="130"/>
      <c r="H37" s="130"/>
      <c r="I37" s="130"/>
      <c r="J37" s="130"/>
      <c r="K37" s="130"/>
      <c r="L37" s="61"/>
      <c r="M37" s="56" t="s">
        <v>8</v>
      </c>
    </row>
    <row r="38" spans="2:17">
      <c r="C38" s="43"/>
      <c r="D38" s="43"/>
      <c r="E38" s="43"/>
      <c r="F38" s="43"/>
      <c r="G38" s="43"/>
      <c r="H38" s="43"/>
      <c r="I38" s="43"/>
      <c r="J38" s="43"/>
      <c r="K38" s="54"/>
      <c r="L38" s="54"/>
      <c r="M38" s="54"/>
    </row>
  </sheetData>
  <sheetProtection password="C1EC" sheet="1" objects="1" scenarios="1"/>
  <mergeCells count="27">
    <mergeCell ref="K13:M13"/>
    <mergeCell ref="K25:M25"/>
    <mergeCell ref="D14:K14"/>
    <mergeCell ref="D15:K15"/>
    <mergeCell ref="D16:K16"/>
    <mergeCell ref="D17:K17"/>
    <mergeCell ref="L22:M22"/>
    <mergeCell ref="D36:K36"/>
    <mergeCell ref="D37:K37"/>
    <mergeCell ref="D28:K28"/>
    <mergeCell ref="D27:K27"/>
    <mergeCell ref="D18:K18"/>
    <mergeCell ref="D19:K19"/>
    <mergeCell ref="D20:K20"/>
    <mergeCell ref="C24:M24"/>
    <mergeCell ref="D21:K21"/>
    <mergeCell ref="D29:K29"/>
    <mergeCell ref="D30:K30"/>
    <mergeCell ref="D35:K35"/>
    <mergeCell ref="L31:M31"/>
    <mergeCell ref="C33:M33"/>
    <mergeCell ref="C12:M12"/>
    <mergeCell ref="C5:M5"/>
    <mergeCell ref="D7:K7"/>
    <mergeCell ref="D8:K8"/>
    <mergeCell ref="D9:K9"/>
    <mergeCell ref="D10:K1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1:Q42"/>
  <sheetViews>
    <sheetView showGridLines="0" zoomScale="70" zoomScaleNormal="70" workbookViewId="0">
      <selection activeCell="B2" sqref="B2:Q2"/>
    </sheetView>
  </sheetViews>
  <sheetFormatPr baseColWidth="10" defaultRowHeight="14.4"/>
  <cols>
    <col min="1" max="16384" width="11.5546875" style="63"/>
  </cols>
  <sheetData>
    <row r="1" spans="2:17" ht="15" thickBot="1"/>
    <row r="2" spans="2:17" ht="18.600000000000001" thickBot="1">
      <c r="B2" s="39" t="str">
        <f>'Panel Control MA'!B86</f>
        <v>MA.4.1</v>
      </c>
      <c r="C2" s="38" t="str">
        <f>'Panel Control MA'!C86</f>
        <v>Evaluación y gestión de riesgos</v>
      </c>
      <c r="D2" s="37"/>
      <c r="E2" s="37"/>
      <c r="F2" s="40"/>
      <c r="G2" s="36"/>
      <c r="H2" s="36"/>
      <c r="I2" s="36"/>
      <c r="J2" s="36"/>
      <c r="K2" s="36"/>
      <c r="L2" s="36"/>
      <c r="M2" s="36"/>
      <c r="N2" s="36"/>
      <c r="O2" s="75"/>
      <c r="P2" s="75"/>
      <c r="Q2" s="76"/>
    </row>
    <row r="3" spans="2:17" ht="15" thickBot="1">
      <c r="B3" s="51"/>
      <c r="C3" s="51"/>
      <c r="D3" s="51"/>
      <c r="E3" s="51"/>
      <c r="F3" s="51"/>
    </row>
    <row r="4" spans="2:17" ht="15" thickBot="1">
      <c r="C4" s="132" t="s">
        <v>63</v>
      </c>
      <c r="D4" s="133"/>
      <c r="E4" s="133"/>
      <c r="F4" s="133"/>
      <c r="G4" s="133"/>
      <c r="H4" s="133"/>
      <c r="I4" s="133"/>
      <c r="J4" s="133"/>
      <c r="K4" s="133"/>
      <c r="L4" s="133"/>
      <c r="M4" s="134"/>
    </row>
    <row r="6" spans="2:17">
      <c r="D6" s="129" t="s">
        <v>192</v>
      </c>
      <c r="E6" s="129"/>
      <c r="F6" s="129"/>
      <c r="G6" s="129"/>
      <c r="H6" s="129"/>
      <c r="I6" s="129"/>
      <c r="J6" s="129"/>
      <c r="K6" s="129"/>
      <c r="L6" s="59"/>
      <c r="M6" s="56" t="s">
        <v>6</v>
      </c>
    </row>
    <row r="7" spans="2:17">
      <c r="D7" s="129" t="s">
        <v>193</v>
      </c>
      <c r="E7" s="129"/>
      <c r="F7" s="129"/>
      <c r="G7" s="129"/>
      <c r="H7" s="129"/>
      <c r="I7" s="129"/>
      <c r="J7" s="129"/>
      <c r="K7" s="129"/>
      <c r="L7" s="59"/>
      <c r="M7" s="56" t="s">
        <v>7</v>
      </c>
    </row>
    <row r="8" spans="2:17" ht="36" customHeight="1">
      <c r="D8" s="129" t="s">
        <v>194</v>
      </c>
      <c r="E8" s="129"/>
      <c r="F8" s="129"/>
      <c r="G8" s="129"/>
      <c r="H8" s="129"/>
      <c r="I8" s="129"/>
      <c r="J8" s="129"/>
      <c r="K8" s="129"/>
      <c r="L8" s="59"/>
      <c r="M8" s="56" t="s">
        <v>8</v>
      </c>
    </row>
    <row r="9" spans="2:17" ht="15" thickBot="1">
      <c r="B9" s="51"/>
      <c r="C9" s="51"/>
      <c r="D9" s="51"/>
      <c r="E9" s="51"/>
      <c r="F9" s="51"/>
    </row>
    <row r="10" spans="2:17" ht="15" thickBot="1">
      <c r="B10" s="51"/>
      <c r="C10" s="132" t="s">
        <v>64</v>
      </c>
      <c r="D10" s="133"/>
      <c r="E10" s="133"/>
      <c r="F10" s="133"/>
      <c r="G10" s="133"/>
      <c r="H10" s="133"/>
      <c r="I10" s="133"/>
      <c r="J10" s="133"/>
      <c r="K10" s="133"/>
      <c r="L10" s="133"/>
      <c r="M10" s="134"/>
    </row>
    <row r="11" spans="2:17">
      <c r="B11" s="51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</row>
    <row r="12" spans="2:17">
      <c r="B12" s="51"/>
      <c r="C12" s="57"/>
      <c r="D12" s="136" t="s">
        <v>190</v>
      </c>
      <c r="E12" s="136"/>
      <c r="F12" s="136"/>
      <c r="G12" s="136"/>
      <c r="H12" s="136"/>
      <c r="I12" s="136"/>
      <c r="J12" s="136"/>
      <c r="K12" s="136"/>
      <c r="L12" s="57"/>
      <c r="M12" s="56" t="s">
        <v>6</v>
      </c>
    </row>
    <row r="13" spans="2:17">
      <c r="B13" s="51"/>
      <c r="D13" s="136" t="s">
        <v>191</v>
      </c>
      <c r="E13" s="136"/>
      <c r="F13" s="136"/>
      <c r="G13" s="136"/>
      <c r="H13" s="136"/>
      <c r="I13" s="136"/>
      <c r="J13" s="136"/>
      <c r="K13" s="136"/>
      <c r="L13" s="53"/>
      <c r="M13" s="56" t="s">
        <v>7</v>
      </c>
    </row>
    <row r="14" spans="2:17" ht="31.8" customHeight="1">
      <c r="B14" s="51"/>
      <c r="C14" s="51"/>
      <c r="D14" s="136" t="s">
        <v>198</v>
      </c>
      <c r="E14" s="136"/>
      <c r="F14" s="136"/>
      <c r="G14" s="136"/>
      <c r="H14" s="136"/>
      <c r="I14" s="136"/>
      <c r="J14" s="136"/>
      <c r="K14" s="136"/>
      <c r="L14" s="53"/>
      <c r="M14" s="56" t="s">
        <v>8</v>
      </c>
    </row>
    <row r="15" spans="2:17" ht="15" thickBot="1">
      <c r="D15" s="59"/>
      <c r="E15" s="59"/>
      <c r="F15" s="59"/>
      <c r="G15" s="59"/>
      <c r="H15" s="59"/>
      <c r="I15" s="59"/>
      <c r="J15" s="59"/>
      <c r="K15" s="59"/>
      <c r="L15" s="59"/>
      <c r="M15" s="56"/>
    </row>
    <row r="16" spans="2:17" ht="15" thickBot="1">
      <c r="C16" s="132" t="s">
        <v>65</v>
      </c>
      <c r="D16" s="133"/>
      <c r="E16" s="133"/>
      <c r="F16" s="133"/>
      <c r="G16" s="133"/>
      <c r="H16" s="133"/>
      <c r="I16" s="133"/>
      <c r="J16" s="133"/>
      <c r="K16" s="133"/>
      <c r="L16" s="133"/>
      <c r="M16" s="134"/>
    </row>
    <row r="18" spans="4:13">
      <c r="D18" s="129" t="s">
        <v>195</v>
      </c>
      <c r="E18" s="129"/>
      <c r="F18" s="129"/>
      <c r="G18" s="129"/>
      <c r="H18" s="129"/>
      <c r="I18" s="129"/>
      <c r="J18" s="129"/>
      <c r="K18" s="129"/>
      <c r="L18" s="59"/>
      <c r="M18" s="56" t="s">
        <v>6</v>
      </c>
    </row>
    <row r="19" spans="4:13">
      <c r="D19" s="129" t="s">
        <v>196</v>
      </c>
      <c r="E19" s="129"/>
      <c r="F19" s="129"/>
      <c r="G19" s="129"/>
      <c r="H19" s="129"/>
      <c r="I19" s="129"/>
      <c r="J19" s="129"/>
      <c r="K19" s="129"/>
      <c r="L19" s="59"/>
      <c r="M19" s="56" t="s">
        <v>7</v>
      </c>
    </row>
    <row r="20" spans="4:13" ht="30" customHeight="1">
      <c r="D20" s="129" t="s">
        <v>197</v>
      </c>
      <c r="E20" s="129"/>
      <c r="F20" s="129"/>
      <c r="G20" s="129"/>
      <c r="H20" s="129"/>
      <c r="I20" s="129"/>
      <c r="J20" s="129"/>
      <c r="K20" s="129"/>
      <c r="L20" s="59"/>
      <c r="M20" s="56" t="s">
        <v>8</v>
      </c>
    </row>
    <row r="40" spans="11:11">
      <c r="K40" s="65"/>
    </row>
    <row r="41" spans="11:11">
      <c r="K41" s="65"/>
    </row>
    <row r="42" spans="11:11">
      <c r="K42" s="65"/>
    </row>
  </sheetData>
  <sheetProtection password="C1EC" sheet="1" objects="1" scenarios="1"/>
  <mergeCells count="12">
    <mergeCell ref="D20:K20"/>
    <mergeCell ref="D6:K6"/>
    <mergeCell ref="C4:M4"/>
    <mergeCell ref="D18:K18"/>
    <mergeCell ref="D19:K19"/>
    <mergeCell ref="D7:K7"/>
    <mergeCell ref="D8:K8"/>
    <mergeCell ref="C16:M16"/>
    <mergeCell ref="C10:M10"/>
    <mergeCell ref="D12:K12"/>
    <mergeCell ref="D13:K13"/>
    <mergeCell ref="D14:K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1:Q39"/>
  <sheetViews>
    <sheetView showGridLines="0" topLeftCell="A6" zoomScale="70" zoomScaleNormal="70" workbookViewId="0">
      <selection activeCell="S24" sqref="S24"/>
    </sheetView>
  </sheetViews>
  <sheetFormatPr baseColWidth="10" defaultRowHeight="14.4"/>
  <cols>
    <col min="1" max="10" width="11.5546875" style="63"/>
    <col min="11" max="11" width="14.33203125" style="63" customWidth="1"/>
    <col min="12" max="16384" width="11.5546875" style="63"/>
  </cols>
  <sheetData>
    <row r="1" spans="2:17" ht="15" thickBot="1"/>
    <row r="2" spans="2:17" ht="18.600000000000001" thickBot="1">
      <c r="B2" s="39" t="str">
        <f>'Panel Control MA'!B98</f>
        <v>MA.4.2</v>
      </c>
      <c r="C2" s="38" t="str">
        <f>'Panel Control MA'!C98</f>
        <v>Adaptación, IV-A y permeabilidad del suelo</v>
      </c>
      <c r="D2" s="37"/>
      <c r="E2" s="37"/>
      <c r="F2" s="40"/>
      <c r="G2" s="36"/>
      <c r="H2" s="36"/>
      <c r="I2" s="36"/>
      <c r="J2" s="36"/>
      <c r="K2" s="36"/>
      <c r="L2" s="36"/>
      <c r="M2" s="36"/>
      <c r="N2" s="36"/>
      <c r="O2" s="75"/>
      <c r="P2" s="75"/>
      <c r="Q2" s="76"/>
    </row>
    <row r="3" spans="2:17" ht="15" thickBot="1">
      <c r="B3" s="51"/>
      <c r="C3" s="51"/>
      <c r="D3" s="51"/>
      <c r="E3" s="51"/>
      <c r="F3" s="51"/>
    </row>
    <row r="4" spans="2:17" ht="15" thickBot="1">
      <c r="C4" s="132" t="s">
        <v>70</v>
      </c>
      <c r="D4" s="133"/>
      <c r="E4" s="133"/>
      <c r="F4" s="133"/>
      <c r="G4" s="133"/>
      <c r="H4" s="133"/>
      <c r="I4" s="133"/>
      <c r="J4" s="133"/>
      <c r="K4" s="133"/>
      <c r="L4" s="133"/>
      <c r="M4" s="134"/>
    </row>
    <row r="6" spans="2:17" ht="14.4" customHeight="1">
      <c r="D6" s="136" t="s">
        <v>199</v>
      </c>
      <c r="E6" s="136"/>
      <c r="F6" s="136"/>
      <c r="G6" s="136"/>
      <c r="H6" s="136"/>
      <c r="I6" s="136"/>
      <c r="J6" s="136"/>
      <c r="K6" s="136"/>
      <c r="L6" s="57"/>
      <c r="M6" s="56" t="s">
        <v>6</v>
      </c>
    </row>
    <row r="7" spans="2:17" ht="14.4" customHeight="1">
      <c r="D7" s="136" t="s">
        <v>200</v>
      </c>
      <c r="E7" s="136"/>
      <c r="F7" s="136"/>
      <c r="G7" s="136"/>
      <c r="H7" s="136"/>
      <c r="I7" s="136"/>
      <c r="J7" s="136"/>
      <c r="K7" s="136"/>
      <c r="L7" s="57"/>
      <c r="M7" s="56" t="s">
        <v>7</v>
      </c>
    </row>
    <row r="8" spans="2:17" ht="28.2" customHeight="1">
      <c r="D8" s="136" t="s">
        <v>201</v>
      </c>
      <c r="E8" s="136"/>
      <c r="F8" s="136"/>
      <c r="G8" s="136"/>
      <c r="H8" s="136"/>
      <c r="I8" s="136"/>
      <c r="J8" s="136"/>
      <c r="K8" s="136"/>
      <c r="L8" s="57"/>
      <c r="M8" s="56" t="s">
        <v>8</v>
      </c>
    </row>
    <row r="9" spans="2:17" ht="15" thickBot="1">
      <c r="B9" s="51"/>
      <c r="C9" s="51"/>
      <c r="D9" s="51"/>
      <c r="E9" s="51"/>
      <c r="F9" s="51"/>
    </row>
    <row r="10" spans="2:17" ht="15" thickBot="1">
      <c r="B10" s="51"/>
      <c r="C10" s="132" t="s">
        <v>72</v>
      </c>
      <c r="D10" s="133"/>
      <c r="E10" s="133"/>
      <c r="F10" s="133"/>
      <c r="G10" s="133"/>
      <c r="H10" s="133"/>
      <c r="I10" s="133"/>
      <c r="J10" s="133"/>
      <c r="K10" s="133"/>
      <c r="L10" s="133"/>
      <c r="M10" s="134"/>
    </row>
    <row r="11" spans="2:17" ht="14.4" customHeight="1">
      <c r="B11" s="51"/>
      <c r="C11" s="57"/>
      <c r="D11" s="57"/>
      <c r="E11" s="57"/>
      <c r="F11" s="57"/>
      <c r="G11" s="57"/>
      <c r="H11" s="57"/>
      <c r="I11" s="57"/>
      <c r="K11" s="131" t="s">
        <v>225</v>
      </c>
      <c r="L11" s="131"/>
      <c r="M11" s="131"/>
    </row>
    <row r="12" spans="2:17" ht="30" customHeight="1">
      <c r="B12" s="51"/>
      <c r="C12" s="57"/>
      <c r="D12" s="136" t="s">
        <v>220</v>
      </c>
      <c r="E12" s="136"/>
      <c r="F12" s="136"/>
      <c r="G12" s="136"/>
      <c r="H12" s="136"/>
      <c r="I12" s="136"/>
      <c r="J12" s="136"/>
      <c r="K12" s="136"/>
      <c r="L12" s="57"/>
      <c r="M12" s="62" t="s">
        <v>83</v>
      </c>
    </row>
    <row r="13" spans="2:17">
      <c r="B13" s="51"/>
      <c r="C13" s="57"/>
      <c r="D13" s="136" t="s">
        <v>207</v>
      </c>
      <c r="E13" s="136"/>
      <c r="F13" s="136"/>
      <c r="G13" s="136"/>
      <c r="H13" s="136"/>
      <c r="I13" s="136"/>
      <c r="J13" s="136"/>
      <c r="K13" s="136"/>
      <c r="L13" s="57"/>
      <c r="M13" s="62" t="s">
        <v>83</v>
      </c>
    </row>
    <row r="14" spans="2:17">
      <c r="B14" s="51"/>
      <c r="C14" s="57"/>
      <c r="D14" s="136" t="s">
        <v>208</v>
      </c>
      <c r="E14" s="136"/>
      <c r="F14" s="136"/>
      <c r="G14" s="136"/>
      <c r="H14" s="136"/>
      <c r="I14" s="136"/>
      <c r="J14" s="136"/>
      <c r="K14" s="136"/>
      <c r="L14" s="57"/>
      <c r="M14" s="62" t="s">
        <v>83</v>
      </c>
    </row>
    <row r="15" spans="2:17" ht="52.2" customHeight="1">
      <c r="B15" s="51"/>
      <c r="C15" s="57"/>
      <c r="D15" s="136" t="s">
        <v>209</v>
      </c>
      <c r="E15" s="136"/>
      <c r="F15" s="136"/>
      <c r="G15" s="136"/>
      <c r="H15" s="136"/>
      <c r="I15" s="136"/>
      <c r="J15" s="136"/>
      <c r="K15" s="136"/>
      <c r="L15" s="57"/>
      <c r="M15" s="62" t="s">
        <v>83</v>
      </c>
    </row>
    <row r="16" spans="2:17" ht="14.4" customHeight="1">
      <c r="B16" s="51"/>
      <c r="C16" s="50"/>
      <c r="D16" s="63" t="s">
        <v>230</v>
      </c>
      <c r="E16" s="50"/>
      <c r="F16" s="50"/>
      <c r="G16" s="50"/>
      <c r="H16" s="50"/>
      <c r="I16" s="50"/>
      <c r="J16" s="50"/>
      <c r="K16" s="50"/>
      <c r="L16" s="57"/>
      <c r="M16" s="62" t="s">
        <v>83</v>
      </c>
    </row>
    <row r="17" spans="2:13">
      <c r="B17" s="51"/>
      <c r="C17" s="50" t="s">
        <v>215</v>
      </c>
      <c r="D17" s="63" t="s">
        <v>216</v>
      </c>
      <c r="E17" s="50"/>
      <c r="F17" s="50"/>
      <c r="G17" s="50"/>
      <c r="H17" s="50"/>
      <c r="I17" s="50"/>
      <c r="J17" s="50"/>
      <c r="K17" s="50"/>
      <c r="L17" s="53"/>
      <c r="M17" s="56"/>
    </row>
    <row r="18" spans="2:13">
      <c r="B18" s="51"/>
      <c r="C18" s="50"/>
      <c r="D18" s="136" t="s">
        <v>217</v>
      </c>
      <c r="E18" s="136"/>
      <c r="F18" s="136"/>
      <c r="G18" s="136"/>
      <c r="H18" s="136"/>
      <c r="I18" s="136"/>
      <c r="J18" s="136"/>
      <c r="K18" s="136"/>
      <c r="L18" s="53"/>
      <c r="M18" s="65" t="s">
        <v>83</v>
      </c>
    </row>
    <row r="19" spans="2:13">
      <c r="B19" s="51"/>
      <c r="C19" s="50"/>
      <c r="D19" s="136" t="s">
        <v>218</v>
      </c>
      <c r="E19" s="136"/>
      <c r="F19" s="136"/>
      <c r="G19" s="136"/>
      <c r="H19" s="136"/>
      <c r="I19" s="136"/>
      <c r="J19" s="136"/>
      <c r="K19" s="136"/>
      <c r="L19" s="53"/>
      <c r="M19" s="65" t="s">
        <v>226</v>
      </c>
    </row>
    <row r="20" spans="2:13">
      <c r="D20" s="136" t="s">
        <v>219</v>
      </c>
      <c r="E20" s="136"/>
      <c r="F20" s="136"/>
      <c r="G20" s="136"/>
      <c r="H20" s="136"/>
      <c r="I20" s="136"/>
      <c r="J20" s="136"/>
      <c r="K20" s="136"/>
      <c r="L20" s="59"/>
      <c r="M20" s="65" t="s">
        <v>227</v>
      </c>
    </row>
    <row r="21" spans="2:13" ht="43.8" customHeight="1">
      <c r="D21" s="59"/>
      <c r="E21" s="59"/>
      <c r="F21" s="59"/>
      <c r="G21" s="59"/>
      <c r="H21" s="59"/>
      <c r="I21" s="59"/>
      <c r="J21" s="59"/>
      <c r="K21" s="54" t="s">
        <v>84</v>
      </c>
      <c r="L21" s="135" t="s">
        <v>161</v>
      </c>
      <c r="M21" s="135"/>
    </row>
    <row r="22" spans="2:13" ht="15" thickBot="1">
      <c r="D22" s="59"/>
      <c r="E22" s="59"/>
      <c r="F22" s="59"/>
      <c r="G22" s="59"/>
      <c r="H22" s="59"/>
      <c r="I22" s="59"/>
      <c r="J22" s="59"/>
      <c r="K22" s="59"/>
      <c r="L22" s="59"/>
      <c r="M22" s="56"/>
    </row>
    <row r="23" spans="2:13" ht="15" customHeight="1" thickBot="1">
      <c r="C23" s="132" t="s">
        <v>55</v>
      </c>
      <c r="D23" s="133"/>
      <c r="E23" s="133"/>
      <c r="F23" s="133"/>
      <c r="G23" s="133"/>
      <c r="H23" s="133"/>
      <c r="I23" s="133"/>
      <c r="J23" s="133"/>
      <c r="K23" s="133"/>
      <c r="L23" s="133"/>
      <c r="M23" s="134"/>
    </row>
    <row r="25" spans="2:13" ht="14.4" customHeight="1">
      <c r="D25" s="129" t="s">
        <v>85</v>
      </c>
      <c r="E25" s="129"/>
      <c r="F25" s="129"/>
      <c r="G25" s="129"/>
      <c r="H25" s="129"/>
      <c r="I25" s="129"/>
      <c r="J25" s="129"/>
      <c r="K25" s="129"/>
      <c r="L25" s="59"/>
      <c r="M25" s="56" t="s">
        <v>6</v>
      </c>
    </row>
    <row r="26" spans="2:13" ht="14.4" customHeight="1">
      <c r="D26" s="129" t="s">
        <v>86</v>
      </c>
      <c r="E26" s="129"/>
      <c r="F26" s="129"/>
      <c r="G26" s="129"/>
      <c r="H26" s="129"/>
      <c r="I26" s="129"/>
      <c r="J26" s="129"/>
      <c r="K26" s="129"/>
      <c r="L26" s="59"/>
      <c r="M26" s="56" t="s">
        <v>7</v>
      </c>
    </row>
    <row r="27" spans="2:13" ht="30" customHeight="1">
      <c r="D27" s="129" t="s">
        <v>87</v>
      </c>
      <c r="E27" s="129"/>
      <c r="F27" s="129"/>
      <c r="G27" s="129"/>
      <c r="H27" s="129"/>
      <c r="I27" s="129"/>
      <c r="J27" s="129"/>
      <c r="K27" s="129"/>
      <c r="L27" s="59"/>
      <c r="M27" s="56" t="s">
        <v>8</v>
      </c>
    </row>
    <row r="28" spans="2:13" ht="15" thickBot="1"/>
    <row r="29" spans="2:13" ht="15" thickBot="1">
      <c r="C29" s="132" t="s">
        <v>80</v>
      </c>
      <c r="D29" s="133"/>
      <c r="E29" s="133"/>
      <c r="F29" s="133"/>
      <c r="G29" s="133"/>
      <c r="H29" s="133"/>
      <c r="I29" s="133"/>
      <c r="J29" s="133"/>
      <c r="K29" s="133"/>
      <c r="L29" s="133"/>
      <c r="M29" s="134"/>
    </row>
    <row r="30" spans="2:13" ht="14.4" customHeight="1">
      <c r="D30" s="59"/>
      <c r="E30" s="59"/>
      <c r="F30" s="59"/>
      <c r="G30" s="59"/>
      <c r="H30" s="59"/>
      <c r="I30" s="59"/>
      <c r="K30" s="131" t="s">
        <v>225</v>
      </c>
      <c r="L30" s="131"/>
      <c r="M30" s="131"/>
    </row>
    <row r="31" spans="2:13">
      <c r="C31" s="63" t="s">
        <v>210</v>
      </c>
      <c r="D31" s="129" t="s">
        <v>211</v>
      </c>
      <c r="E31" s="130"/>
      <c r="F31" s="130"/>
      <c r="G31" s="130"/>
      <c r="H31" s="130"/>
      <c r="I31" s="130"/>
      <c r="J31" s="130"/>
      <c r="K31" s="130"/>
      <c r="L31" s="59"/>
      <c r="M31" s="56"/>
    </row>
    <row r="32" spans="2:13" ht="15.6">
      <c r="C32" s="41"/>
      <c r="D32" s="129" t="s">
        <v>212</v>
      </c>
      <c r="E32" s="129"/>
      <c r="F32" s="129"/>
      <c r="G32" s="129"/>
      <c r="H32" s="129"/>
      <c r="I32" s="129"/>
      <c r="J32" s="129"/>
      <c r="K32" s="129"/>
      <c r="L32" s="59"/>
      <c r="M32" s="65" t="s">
        <v>83</v>
      </c>
    </row>
    <row r="33" spans="3:13" ht="15.6" customHeight="1">
      <c r="C33" s="41"/>
      <c r="D33" s="129" t="s">
        <v>214</v>
      </c>
      <c r="E33" s="129"/>
      <c r="F33" s="129"/>
      <c r="G33" s="129"/>
      <c r="H33" s="129"/>
      <c r="I33" s="129"/>
      <c r="J33" s="129"/>
      <c r="K33" s="129"/>
      <c r="L33" s="59"/>
      <c r="M33" s="65" t="s">
        <v>221</v>
      </c>
    </row>
    <row r="34" spans="3:13" ht="15.6" customHeight="1">
      <c r="C34" s="41"/>
      <c r="D34" s="129" t="s">
        <v>213</v>
      </c>
      <c r="E34" s="129"/>
      <c r="F34" s="129"/>
      <c r="G34" s="129"/>
      <c r="H34" s="129"/>
      <c r="I34" s="129"/>
      <c r="J34" s="129"/>
      <c r="K34" s="129"/>
      <c r="L34" s="59"/>
      <c r="M34" s="65" t="s">
        <v>222</v>
      </c>
    </row>
    <row r="35" spans="3:13">
      <c r="C35" s="63" t="s">
        <v>204</v>
      </c>
      <c r="D35" s="129" t="s">
        <v>205</v>
      </c>
      <c r="E35" s="130"/>
      <c r="F35" s="130"/>
      <c r="G35" s="130"/>
      <c r="H35" s="130"/>
      <c r="I35" s="130"/>
      <c r="J35" s="130"/>
      <c r="K35" s="130"/>
    </row>
    <row r="36" spans="3:13" ht="15.6">
      <c r="C36" s="41"/>
      <c r="D36" s="129" t="s">
        <v>202</v>
      </c>
      <c r="E36" s="129"/>
      <c r="F36" s="129"/>
      <c r="G36" s="129"/>
      <c r="H36" s="129"/>
      <c r="I36" s="129"/>
      <c r="J36" s="129"/>
      <c r="K36" s="129"/>
      <c r="M36" s="65" t="s">
        <v>83</v>
      </c>
    </row>
    <row r="37" spans="3:13" ht="15.6">
      <c r="C37" s="41"/>
      <c r="D37" s="129" t="s">
        <v>206</v>
      </c>
      <c r="E37" s="129"/>
      <c r="F37" s="129"/>
      <c r="G37" s="129"/>
      <c r="H37" s="129"/>
      <c r="I37" s="129"/>
      <c r="J37" s="129"/>
      <c r="K37" s="129"/>
      <c r="M37" s="65" t="s">
        <v>226</v>
      </c>
    </row>
    <row r="38" spans="3:13" ht="15.6">
      <c r="C38" s="41"/>
      <c r="D38" s="129" t="s">
        <v>203</v>
      </c>
      <c r="E38" s="129"/>
      <c r="F38" s="129"/>
      <c r="G38" s="129"/>
      <c r="H38" s="129"/>
      <c r="I38" s="129"/>
      <c r="J38" s="129"/>
      <c r="K38" s="129"/>
      <c r="M38" s="65" t="s">
        <v>227</v>
      </c>
    </row>
    <row r="39" spans="3:13" ht="48" customHeight="1">
      <c r="K39" s="54" t="s">
        <v>84</v>
      </c>
      <c r="L39" s="135" t="s">
        <v>129</v>
      </c>
      <c r="M39" s="135"/>
    </row>
  </sheetData>
  <sheetProtection password="C1EC" sheet="1" objects="1" scenarios="1"/>
  <mergeCells count="29">
    <mergeCell ref="K11:M11"/>
    <mergeCell ref="K30:M30"/>
    <mergeCell ref="D18:K18"/>
    <mergeCell ref="D19:K19"/>
    <mergeCell ref="L21:M21"/>
    <mergeCell ref="C29:M29"/>
    <mergeCell ref="D12:K12"/>
    <mergeCell ref="D13:K13"/>
    <mergeCell ref="D14:K14"/>
    <mergeCell ref="D15:K15"/>
    <mergeCell ref="C23:M23"/>
    <mergeCell ref="D25:K25"/>
    <mergeCell ref="D26:K26"/>
    <mergeCell ref="D27:K27"/>
    <mergeCell ref="D20:K20"/>
    <mergeCell ref="L39:M39"/>
    <mergeCell ref="D35:K35"/>
    <mergeCell ref="D31:K31"/>
    <mergeCell ref="D32:K32"/>
    <mergeCell ref="D33:K33"/>
    <mergeCell ref="D34:K34"/>
    <mergeCell ref="D36:K36"/>
    <mergeCell ref="D37:K37"/>
    <mergeCell ref="D38:K38"/>
    <mergeCell ref="C4:M4"/>
    <mergeCell ref="C10:M10"/>
    <mergeCell ref="D6:K6"/>
    <mergeCell ref="D7:K7"/>
    <mergeCell ref="D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TABLA_MA-cambiar nombres aqui</vt:lpstr>
      <vt:lpstr>Tabla Resultados MA</vt:lpstr>
      <vt:lpstr>Panel Control MA</vt:lpstr>
      <vt:lpstr>MA 1.1</vt:lpstr>
      <vt:lpstr>MA 1.2</vt:lpstr>
      <vt:lpstr>MA 2.1</vt:lpstr>
      <vt:lpstr>MA 2.2</vt:lpstr>
      <vt:lpstr>MA 2.3</vt:lpstr>
      <vt:lpstr>MA 3.1</vt:lpstr>
      <vt:lpstr>MA 4.1</vt:lpstr>
      <vt:lpstr>MA 4.2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gvegdom</dc:creator>
  <cp:lastModifiedBy>mrodpil</cp:lastModifiedBy>
  <dcterms:created xsi:type="dcterms:W3CDTF">2023-11-29T13:27:06Z</dcterms:created>
  <dcterms:modified xsi:type="dcterms:W3CDTF">2023-12-15T01:11:10Z</dcterms:modified>
</cp:coreProperties>
</file>